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9176" windowHeight="9180" tabRatio="527"/>
  </bookViews>
  <sheets>
    <sheet name="アンケートまとめ" sheetId="15" r:id="rId1"/>
  </sheets>
  <calcPr calcId="145621"/>
</workbook>
</file>

<file path=xl/calcChain.xml><?xml version="1.0" encoding="utf-8"?>
<calcChain xmlns="http://schemas.openxmlformats.org/spreadsheetml/2006/main">
  <c r="E16" i="15" l="1"/>
  <c r="F16" i="15"/>
  <c r="G16" i="15"/>
  <c r="I16" i="15"/>
  <c r="E17" i="15"/>
  <c r="F17" i="15"/>
  <c r="G17" i="15"/>
  <c r="H17" i="15"/>
  <c r="I17" i="15"/>
  <c r="J17" i="15"/>
  <c r="K17" i="15"/>
  <c r="G31" i="15"/>
  <c r="F30" i="15"/>
  <c r="F31" i="15" s="1"/>
  <c r="E30" i="15"/>
  <c r="E31" i="15" s="1"/>
  <c r="D17" i="15" l="1"/>
  <c r="D31" i="15"/>
  <c r="G51" i="15"/>
  <c r="F51" i="15"/>
  <c r="E51" i="15"/>
  <c r="E55" i="15" s="1"/>
  <c r="H45" i="15"/>
  <c r="G45" i="15"/>
  <c r="F45" i="15"/>
  <c r="E45" i="15"/>
  <c r="G40" i="15"/>
  <c r="F39" i="15"/>
  <c r="F40" i="15" s="1"/>
  <c r="E39" i="15"/>
  <c r="E40" i="15" s="1"/>
  <c r="G35" i="15"/>
  <c r="F34" i="15"/>
  <c r="F35" i="15" s="1"/>
  <c r="E34" i="15"/>
  <c r="E35" i="15" s="1"/>
  <c r="G26" i="15"/>
  <c r="F25" i="15"/>
  <c r="F26" i="15" s="1"/>
  <c r="E25" i="15"/>
  <c r="E26" i="15" s="1"/>
  <c r="I21" i="15"/>
  <c r="H21" i="15"/>
  <c r="G20" i="15"/>
  <c r="G21" i="15" s="1"/>
  <c r="F20" i="15"/>
  <c r="F21" i="15" s="1"/>
  <c r="E20" i="15"/>
  <c r="E21" i="15" s="1"/>
  <c r="G11" i="15"/>
  <c r="F11" i="15"/>
  <c r="E11" i="15"/>
  <c r="D11" i="15" l="1"/>
  <c r="D26" i="15"/>
  <c r="D35" i="15"/>
  <c r="D45" i="15"/>
  <c r="D40" i="15"/>
  <c r="D51" i="15"/>
  <c r="D21" i="15"/>
</calcChain>
</file>

<file path=xl/comments1.xml><?xml version="1.0" encoding="utf-8"?>
<comments xmlns="http://schemas.openxmlformats.org/spreadsheetml/2006/main">
  <authors>
    <author>鳥取県庁</author>
  </authors>
  <commentList>
    <comment ref="F10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①キャンペーン前
</t>
        </r>
        <r>
          <rPr>
            <b/>
            <sz val="10"/>
            <color indexed="81"/>
            <rFont val="ＭＳ Ｐゴシック"/>
            <family val="3"/>
            <charset val="128"/>
          </rPr>
          <t>ウォーキング習慣がない人</t>
        </r>
      </text>
    </comment>
    <comment ref="E50" authorId="0">
      <text>
        <r>
          <rPr>
            <b/>
            <sz val="11"/>
            <color indexed="81"/>
            <rFont val="ＭＳ Ｐゴシック"/>
            <family val="3"/>
            <charset val="128"/>
          </rPr>
          <t>②キャンペーン後
ウォーキング習慣のきっかけになった人</t>
        </r>
      </text>
    </comment>
  </commentList>
</comments>
</file>

<file path=xl/sharedStrings.xml><?xml version="1.0" encoding="utf-8"?>
<sst xmlns="http://schemas.openxmlformats.org/spreadsheetml/2006/main" count="92" uniqueCount="51">
  <si>
    <t>その他</t>
    <rPh sb="2" eb="3">
      <t>タ</t>
    </rPh>
    <phoneticPr fontId="1"/>
  </si>
  <si>
    <t>　高まった</t>
    <phoneticPr fontId="1"/>
  </si>
  <si>
    <t>　少し高まった　</t>
    <phoneticPr fontId="1"/>
  </si>
  <si>
    <t>　変わらない</t>
    <phoneticPr fontId="1"/>
  </si>
  <si>
    <t>あまり興味・関心がなくなった</t>
    <phoneticPr fontId="1"/>
  </si>
  <si>
    <t>　興味・関心がなくなった</t>
    <phoneticPr fontId="1"/>
  </si>
  <si>
    <t>はい　　</t>
    <phoneticPr fontId="1"/>
  </si>
  <si>
    <t>いいえ</t>
    <phoneticPr fontId="1"/>
  </si>
  <si>
    <t>項目</t>
    <rPh sb="0" eb="2">
      <t>コウモク</t>
    </rPh>
    <phoneticPr fontId="1"/>
  </si>
  <si>
    <t>割合</t>
    <rPh sb="0" eb="2">
      <t>ワリアイ</t>
    </rPh>
    <phoneticPr fontId="1"/>
  </si>
  <si>
    <t>回答合計</t>
    <rPh sb="0" eb="2">
      <t>カイトウ</t>
    </rPh>
    <rPh sb="2" eb="4">
      <t>ゴウケイ</t>
    </rPh>
    <phoneticPr fontId="1"/>
  </si>
  <si>
    <t>歩数計</t>
    <rPh sb="0" eb="3">
      <t>ホスウケイ</t>
    </rPh>
    <phoneticPr fontId="1"/>
  </si>
  <si>
    <t>スマートホンのアプリ</t>
    <phoneticPr fontId="1"/>
  </si>
  <si>
    <t>（無回答）</t>
    <rPh sb="1" eb="4">
      <t>ムカイトウ</t>
    </rPh>
    <phoneticPr fontId="1"/>
  </si>
  <si>
    <t>無回答</t>
    <rPh sb="0" eb="3">
      <t>ムカイトウ</t>
    </rPh>
    <phoneticPr fontId="1"/>
  </si>
  <si>
    <t>ある</t>
    <phoneticPr fontId="1"/>
  </si>
  <si>
    <t>合計</t>
    <rPh sb="0" eb="2">
      <t>ゴウケイ</t>
    </rPh>
    <phoneticPr fontId="1"/>
  </si>
  <si>
    <t>②/①　（％）</t>
    <phoneticPr fontId="1"/>
  </si>
  <si>
    <t>　　</t>
    <phoneticPr fontId="1"/>
  </si>
  <si>
    <t>ない</t>
    <phoneticPr fontId="1"/>
  </si>
  <si>
    <t>はい</t>
    <phoneticPr fontId="1"/>
  </si>
  <si>
    <t>人数</t>
    <rPh sb="0" eb="2">
      <t>ニンズウ</t>
    </rPh>
    <phoneticPr fontId="1"/>
  </si>
  <si>
    <t>■ウォーキングの習慣化率（ウォーキング習慣がなかった人が、きっかけになった割合）</t>
    <phoneticPr fontId="1"/>
  </si>
  <si>
    <t>回答数</t>
    <rPh sb="0" eb="2">
      <t>カイトウ</t>
    </rPh>
    <rPh sb="2" eb="3">
      <t>スウ</t>
    </rPh>
    <phoneticPr fontId="1"/>
  </si>
  <si>
    <t>職業別　</t>
    <rPh sb="0" eb="2">
      <t>ショクギョウ</t>
    </rPh>
    <rPh sb="2" eb="3">
      <t>ベツ</t>
    </rPh>
    <phoneticPr fontId="1"/>
  </si>
  <si>
    <t>性別</t>
    <rPh sb="0" eb="2">
      <t>セイベツ</t>
    </rPh>
    <phoneticPr fontId="1"/>
  </si>
  <si>
    <t>自営業</t>
    <rPh sb="0" eb="3">
      <t>ジエイギョウ</t>
    </rPh>
    <phoneticPr fontId="1"/>
  </si>
  <si>
    <t>主婦</t>
    <rPh sb="0" eb="2">
      <t>シュフ</t>
    </rPh>
    <phoneticPr fontId="1"/>
  </si>
  <si>
    <t>学生</t>
    <rPh sb="0" eb="2">
      <t>ガクセイ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</si>
  <si>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</si>
  <si>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</si>
  <si>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人数</t>
    <rPh sb="0" eb="1">
      <t>ニン</t>
    </rPh>
    <rPh sb="1" eb="2">
      <t>スウ</t>
    </rPh>
    <phoneticPr fontId="1"/>
  </si>
  <si>
    <t>歩数計/スマートホンのアプリ両方</t>
    <rPh sb="0" eb="2">
      <t>ホスウ</t>
    </rPh>
    <rPh sb="2" eb="3">
      <t>ケイ</t>
    </rPh>
    <rPh sb="14" eb="16">
      <t>リョウホウ</t>
    </rPh>
    <phoneticPr fontId="1"/>
  </si>
  <si>
    <t>会社員</t>
    <rPh sb="0" eb="3">
      <t>カイシャイン</t>
    </rPh>
    <phoneticPr fontId="1"/>
  </si>
  <si>
    <t>キャンペーン申込時に、「普段からのウォーキング習慣がない」と回答した２９４人の
キャンペーン後「設問：今回のイベント参加は、ウォーキング習慣のきっかけになりましたか。」の回答状況</t>
    <phoneticPr fontId="1"/>
  </si>
  <si>
    <t>（５）チームでの参加は、ウォーキングをする励ましになりましたか。</t>
    <phoneticPr fontId="1"/>
  </si>
  <si>
    <t>（６）歩数のカウントには、何を利用されましたか。</t>
    <phoneticPr fontId="1"/>
  </si>
  <si>
    <t>「普段から歩こう！ウォーキングキャンペーン」のアンケート結果</t>
    <rPh sb="1" eb="3">
      <t>フダン</t>
    </rPh>
    <rPh sb="5" eb="6">
      <t>アル</t>
    </rPh>
    <rPh sb="28" eb="30">
      <t>ケッカ</t>
    </rPh>
    <phoneticPr fontId="1"/>
  </si>
  <si>
    <t>１．ウォーキングキャンペーン結果概要</t>
    <rPh sb="14" eb="16">
      <t>ケッカ</t>
    </rPh>
    <rPh sb="16" eb="18">
      <t>ガイヨウ</t>
    </rPh>
    <phoneticPr fontId="1"/>
  </si>
  <si>
    <t>〇エントリーチーム数：１５７チーム（４７１人）</t>
    <rPh sb="9" eb="10">
      <t>スウ</t>
    </rPh>
    <rPh sb="21" eb="22">
      <t>ニン</t>
    </rPh>
    <phoneticPr fontId="1"/>
  </si>
  <si>
    <t>〇記録表集計提出チーム数：１１９チーム（回収率７５．８％）</t>
    <rPh sb="1" eb="3">
      <t>キロク</t>
    </rPh>
    <rPh sb="3" eb="4">
      <t>ヒョウ</t>
    </rPh>
    <rPh sb="4" eb="6">
      <t>シュウケイ</t>
    </rPh>
    <rPh sb="6" eb="8">
      <t>テイシュツ</t>
    </rPh>
    <rPh sb="11" eb="12">
      <t>スウ</t>
    </rPh>
    <rPh sb="20" eb="22">
      <t>カイシュウ</t>
    </rPh>
    <rPh sb="22" eb="23">
      <t>リツ</t>
    </rPh>
    <phoneticPr fontId="1"/>
  </si>
  <si>
    <t>〇一人一日平均6,500歩以上達成チーム数：８０チーム（達成率６７．２％）</t>
    <rPh sb="1" eb="3">
      <t>ヒトリ</t>
    </rPh>
    <rPh sb="3" eb="5">
      <t>イチニチ</t>
    </rPh>
    <rPh sb="5" eb="7">
      <t>ヘイキン</t>
    </rPh>
    <rPh sb="12" eb="13">
      <t>ホ</t>
    </rPh>
    <rPh sb="13" eb="15">
      <t>イジョウ</t>
    </rPh>
    <rPh sb="15" eb="17">
      <t>タッセイ</t>
    </rPh>
    <rPh sb="20" eb="21">
      <t>スウ</t>
    </rPh>
    <rPh sb="28" eb="31">
      <t>タッセイリツ</t>
    </rPh>
    <phoneticPr fontId="1"/>
  </si>
  <si>
    <t>（１）【キャンペーン前】普段からのウォーキング習慣（申込時点の回答）</t>
    <rPh sb="10" eb="11">
      <t>マエ</t>
    </rPh>
    <rPh sb="12" eb="14">
      <t>フダン</t>
    </rPh>
    <rPh sb="23" eb="25">
      <t>シュウカン</t>
    </rPh>
    <rPh sb="26" eb="28">
      <t>モウシコミ</t>
    </rPh>
    <rPh sb="28" eb="30">
      <t>ジテン</t>
    </rPh>
    <rPh sb="31" eb="33">
      <t>カイトウ</t>
    </rPh>
    <phoneticPr fontId="1"/>
  </si>
  <si>
    <t>（２）【キャンペーン後】</t>
    <rPh sb="10" eb="11">
      <t>ゴ</t>
    </rPh>
    <phoneticPr fontId="1"/>
  </si>
  <si>
    <t>１．イベント前に比べて、ウォーキングへの興味・関心が高まりましたか。</t>
    <phoneticPr fontId="1"/>
  </si>
  <si>
    <t>２．イベント前に比べて、歩く歩数は増えましたか。</t>
    <phoneticPr fontId="1"/>
  </si>
  <si>
    <t>３．今回のイベント参加は、ウォーキング習慣のきっかけになりましたか。</t>
    <rPh sb="2" eb="4">
      <t>コンカイ</t>
    </rPh>
    <rPh sb="9" eb="11">
      <t>サンカ</t>
    </rPh>
    <rPh sb="19" eb="21">
      <t>シュウカン</t>
    </rPh>
    <phoneticPr fontId="1"/>
  </si>
  <si>
    <t>４．イベント前に比べて、健康状態は良くなりましたか。</t>
    <phoneticPr fontId="1"/>
  </si>
  <si>
    <t>（３）ウォーキングの習慣化（行動変容）について</t>
    <rPh sb="10" eb="13">
      <t>シュウカンカ</t>
    </rPh>
    <rPh sb="14" eb="16">
      <t>コウドウ</t>
    </rPh>
    <rPh sb="16" eb="18">
      <t>ヘンヨウ</t>
    </rPh>
    <phoneticPr fontId="1"/>
  </si>
  <si>
    <t>※上記の率は、無回答の方の中にリタイヤチーム38チーム114人が含まれていましたので、回答合計数をリタイヤチーム人数を除算しますと、下記の習慣化率となります。</t>
    <rPh sb="1" eb="3">
      <t>ジョウキ</t>
    </rPh>
    <rPh sb="4" eb="5">
      <t>リツ</t>
    </rPh>
    <rPh sb="7" eb="10">
      <t>ムカイトウ</t>
    </rPh>
    <rPh sb="11" eb="12">
      <t>カタ</t>
    </rPh>
    <rPh sb="13" eb="14">
      <t>ナカ</t>
    </rPh>
    <rPh sb="30" eb="31">
      <t>ニン</t>
    </rPh>
    <rPh sb="32" eb="33">
      <t>フク</t>
    </rPh>
    <rPh sb="43" eb="45">
      <t>カイトウ</t>
    </rPh>
    <rPh sb="45" eb="47">
      <t>ゴウケイ</t>
    </rPh>
    <rPh sb="47" eb="48">
      <t>スウ</t>
    </rPh>
    <rPh sb="56" eb="57">
      <t>ニン</t>
    </rPh>
    <rPh sb="57" eb="58">
      <t>スウ</t>
    </rPh>
    <rPh sb="59" eb="61">
      <t>ジョサン</t>
    </rPh>
    <rPh sb="66" eb="68">
      <t>カキ</t>
    </rPh>
    <rPh sb="69" eb="72">
      <t>シュウカンカ</t>
    </rPh>
    <rPh sb="72" eb="73">
      <t>リツ</t>
    </rPh>
    <phoneticPr fontId="1"/>
  </si>
  <si>
    <t>77人/180人　（％）</t>
    <rPh sb="2" eb="3">
      <t>ニン</t>
    </rPh>
    <rPh sb="7" eb="8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</si>
</sst>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E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5"/>
      <color rgb="FFFF0000"/>
      <name val="ＭＳ Ｐゴシック"/>
      <family val="2"/>
      <charset val="128"/>
      <scheme val="minor"/>
    </font>
    <font>
      <b/>
      <sz val="13"/>
      <color theme="1"/>
      <name val="ＤＨＰ特太ゴシック体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3"/>
      <name val="ＭＳ Ｐゴシック"/>
      <family val="2"/>
      <charset val="128"/>
      <scheme val="minor"/>
    </font>
    <font>
      <b/>
      <sz val="14"/>
      <name val="AR P丸ゴシック体E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AR P丸ゴシック体E"/>
      <family val="3"/>
      <charset val="128"/>
    </font>
    <font>
      <sz val="22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63377788628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1" fillId="2" borderId="9" xfId="0" applyFont="1" applyFill="1" applyBorder="1" applyAlignment="1">
      <alignment horizontal="right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8" xfId="0" applyFont="1" applyBorder="1">
      <alignment vertical="center"/>
    </xf>
    <xf numFmtId="0" fontId="23" fillId="0" borderId="18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11" xfId="1" applyNumberFormat="1" applyFont="1" applyBorder="1">
      <alignment vertical="center"/>
    </xf>
    <xf numFmtId="176" fontId="23" fillId="0" borderId="12" xfId="1" applyNumberFormat="1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3" fillId="0" borderId="19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1" fillId="0" borderId="22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right" vertical="center"/>
    </xf>
    <xf numFmtId="176" fontId="21" fillId="2" borderId="23" xfId="0" applyNumberFormat="1" applyFont="1" applyFill="1" applyBorder="1" applyAlignment="1">
      <alignment horizontal="right" vertical="center"/>
    </xf>
    <xf numFmtId="176" fontId="21" fillId="0" borderId="12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right" vertical="center"/>
    </xf>
    <xf numFmtId="0" fontId="17" fillId="2" borderId="24" xfId="0" applyFont="1" applyFill="1" applyBorder="1" applyAlignment="1">
      <alignment horizontal="center" vertical="center"/>
    </xf>
    <xf numFmtId="176" fontId="21" fillId="3" borderId="23" xfId="0" applyNumberFormat="1" applyFont="1" applyFill="1" applyBorder="1" applyAlignment="1">
      <alignment horizontal="right" vertical="center"/>
    </xf>
    <xf numFmtId="176" fontId="21" fillId="3" borderId="25" xfId="1" applyNumberFormat="1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1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31" xfId="0" applyFont="1" applyBorder="1">
      <alignment vertical="center"/>
    </xf>
    <xf numFmtId="0" fontId="23" fillId="0" borderId="20" xfId="0" applyFont="1" applyBorder="1">
      <alignment vertical="center"/>
    </xf>
    <xf numFmtId="176" fontId="23" fillId="0" borderId="32" xfId="0" applyNumberFormat="1" applyFont="1" applyBorder="1" applyAlignment="1">
      <alignment horizontal="center" vertical="center"/>
    </xf>
    <xf numFmtId="176" fontId="23" fillId="0" borderId="33" xfId="1" applyNumberFormat="1" applyFont="1" applyBorder="1">
      <alignment vertical="center"/>
    </xf>
    <xf numFmtId="176" fontId="23" fillId="0" borderId="32" xfId="1" applyNumberFormat="1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/>
    </xf>
    <xf numFmtId="0" fontId="23" fillId="2" borderId="18" xfId="0" applyFont="1" applyFill="1" applyBorder="1">
      <alignment vertical="center"/>
    </xf>
    <xf numFmtId="176" fontId="23" fillId="2" borderId="11" xfId="1" applyNumberFormat="1" applyFont="1" applyFill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topLeftCell="A7" zoomScale="75" zoomScaleNormal="75" workbookViewId="0">
      <selection activeCell="I34" sqref="I34"/>
    </sheetView>
  </sheetViews>
  <sheetFormatPr defaultRowHeight="13.2" x14ac:dyDescent="0.2"/>
  <cols>
    <col min="1" max="2" width="1.44140625" customWidth="1"/>
    <col min="3" max="3" width="6.77734375" style="2" customWidth="1"/>
    <col min="4" max="4" width="22.109375" customWidth="1"/>
    <col min="5" max="8" width="18.44140625" customWidth="1"/>
    <col min="9" max="9" width="18.6640625" customWidth="1"/>
    <col min="10" max="10" width="12.44140625" customWidth="1"/>
    <col min="11" max="11" width="12" customWidth="1"/>
  </cols>
  <sheetData>
    <row r="1" spans="1:13" ht="7.5" customHeight="1" x14ac:dyDescent="0.2">
      <c r="C1" s="7"/>
      <c r="D1" s="6"/>
      <c r="E1" s="6"/>
      <c r="F1" s="1"/>
      <c r="G1" s="1"/>
      <c r="H1" s="1"/>
    </row>
    <row r="2" spans="1:13" ht="20.399999999999999" customHeight="1" x14ac:dyDescent="0.2">
      <c r="A2" s="8"/>
      <c r="B2" s="8"/>
      <c r="C2" s="96" t="s">
        <v>37</v>
      </c>
      <c r="D2" s="97"/>
      <c r="E2" s="97"/>
      <c r="F2" s="97"/>
      <c r="G2" s="97"/>
      <c r="H2" s="97"/>
      <c r="I2" s="97"/>
    </row>
    <row r="3" spans="1:13" ht="23.4" customHeight="1" x14ac:dyDescent="0.2">
      <c r="A3" s="10"/>
      <c r="B3" s="8"/>
      <c r="C3" s="98" t="s">
        <v>38</v>
      </c>
      <c r="D3" s="98"/>
      <c r="E3" s="98"/>
      <c r="F3" s="98"/>
      <c r="G3" s="98"/>
      <c r="H3" s="98"/>
      <c r="I3" s="98"/>
      <c r="J3" s="16"/>
      <c r="K3" s="8"/>
    </row>
    <row r="4" spans="1:13" ht="23.4" customHeight="1" x14ac:dyDescent="0.2">
      <c r="A4" s="8"/>
      <c r="B4" s="8"/>
      <c r="C4" s="99" t="s">
        <v>39</v>
      </c>
      <c r="D4" s="30"/>
      <c r="E4" s="30"/>
      <c r="F4" s="30"/>
      <c r="G4" s="30"/>
      <c r="H4" s="30"/>
      <c r="I4" s="30"/>
      <c r="J4" s="16"/>
      <c r="K4" s="8"/>
    </row>
    <row r="5" spans="1:13" ht="23.4" customHeight="1" x14ac:dyDescent="0.2">
      <c r="A5" s="8"/>
      <c r="B5" s="8"/>
      <c r="C5" s="99" t="s">
        <v>40</v>
      </c>
      <c r="D5" s="30"/>
      <c r="E5" s="30"/>
      <c r="F5" s="30"/>
      <c r="G5" s="30"/>
      <c r="H5" s="30"/>
      <c r="I5" s="30"/>
      <c r="J5" s="16"/>
      <c r="K5" s="8"/>
    </row>
    <row r="6" spans="1:13" ht="23.4" customHeight="1" x14ac:dyDescent="0.2">
      <c r="A6" s="8"/>
      <c r="B6" s="8"/>
      <c r="C6" s="99" t="s">
        <v>41</v>
      </c>
      <c r="D6" s="30"/>
      <c r="E6" s="30"/>
      <c r="F6" s="30"/>
      <c r="G6" s="30"/>
      <c r="H6" s="30"/>
      <c r="I6" s="30"/>
      <c r="J6" s="16"/>
      <c r="K6" s="8"/>
    </row>
    <row r="7" spans="1:13" ht="23.4" customHeight="1" x14ac:dyDescent="0.2">
      <c r="A7" s="8"/>
      <c r="B7" s="8"/>
      <c r="C7" s="99" t="s">
        <v>42</v>
      </c>
      <c r="D7" s="30"/>
      <c r="E7" s="30"/>
      <c r="F7" s="30"/>
      <c r="G7" s="30"/>
      <c r="H7" s="30"/>
      <c r="I7" s="30"/>
      <c r="J7" s="16"/>
      <c r="K7" s="8"/>
    </row>
    <row r="8" spans="1:13" ht="6" customHeight="1" thickBot="1" x14ac:dyDescent="0.25">
      <c r="A8" s="8"/>
      <c r="B8" s="8"/>
      <c r="C8" s="5"/>
      <c r="D8" s="88"/>
      <c r="E8" s="88"/>
      <c r="F8" s="88"/>
      <c r="G8" s="88"/>
      <c r="H8" s="88"/>
      <c r="I8" s="8"/>
    </row>
    <row r="9" spans="1:13" ht="22.5" customHeight="1" thickBot="1" x14ac:dyDescent="0.25">
      <c r="A9" s="10"/>
      <c r="B9" s="8"/>
      <c r="C9" s="50" t="s">
        <v>8</v>
      </c>
      <c r="D9" s="45" t="s">
        <v>10</v>
      </c>
      <c r="E9" s="45" t="s">
        <v>15</v>
      </c>
      <c r="F9" s="51" t="s">
        <v>19</v>
      </c>
      <c r="G9" s="46" t="s">
        <v>14</v>
      </c>
      <c r="H9" s="18"/>
      <c r="I9" s="16"/>
      <c r="J9" s="16"/>
      <c r="K9" s="8"/>
    </row>
    <row r="10" spans="1:13" ht="25.2" customHeight="1" thickTop="1" thickBot="1" x14ac:dyDescent="0.25">
      <c r="A10" s="10"/>
      <c r="B10" s="8"/>
      <c r="C10" s="52" t="s">
        <v>21</v>
      </c>
      <c r="D10" s="47">
        <v>471</v>
      </c>
      <c r="E10" s="48">
        <v>158</v>
      </c>
      <c r="F10" s="31">
        <v>294</v>
      </c>
      <c r="G10" s="53">
        <v>19</v>
      </c>
      <c r="H10" s="16"/>
      <c r="I10" s="16"/>
      <c r="J10" s="16"/>
      <c r="K10" s="8"/>
    </row>
    <row r="11" spans="1:13" ht="25.2" customHeight="1" thickTop="1" thickBot="1" x14ac:dyDescent="0.25">
      <c r="A11" s="10"/>
      <c r="B11" s="8"/>
      <c r="C11" s="54" t="s">
        <v>9</v>
      </c>
      <c r="D11" s="55">
        <f>SUM(E11:I11)</f>
        <v>1</v>
      </c>
      <c r="E11" s="56">
        <f>AVERAGE(E10/D10)</f>
        <v>0.3354564755838641</v>
      </c>
      <c r="F11" s="57">
        <f>AVERAGE(F10/D10)</f>
        <v>0.62420382165605093</v>
      </c>
      <c r="G11" s="58">
        <f>AVERAGE(G10/D10)</f>
        <v>4.0339702760084924E-2</v>
      </c>
      <c r="H11" s="16"/>
      <c r="I11" s="16"/>
      <c r="J11" s="16"/>
      <c r="K11" s="8"/>
    </row>
    <row r="12" spans="1:13" ht="6" customHeight="1" x14ac:dyDescent="0.2">
      <c r="B12" s="8"/>
      <c r="C12" s="12"/>
      <c r="D12" s="4"/>
      <c r="E12" s="4"/>
      <c r="F12" s="4"/>
      <c r="G12" s="4"/>
      <c r="H12" s="4"/>
    </row>
    <row r="13" spans="1:13" ht="20.399999999999999" customHeight="1" thickBot="1" x14ac:dyDescent="0.25">
      <c r="A13" s="8"/>
      <c r="B13" s="8"/>
      <c r="C13" s="99" t="s">
        <v>43</v>
      </c>
      <c r="D13" s="95"/>
      <c r="E13" s="95"/>
      <c r="F13" s="95"/>
      <c r="G13" s="95"/>
      <c r="H13" s="95"/>
      <c r="I13" s="8"/>
    </row>
    <row r="14" spans="1:13" ht="20.399999999999999" customHeight="1" thickBot="1" x14ac:dyDescent="0.25">
      <c r="A14" s="8"/>
      <c r="B14" s="8"/>
      <c r="C14" s="89" t="s">
        <v>8</v>
      </c>
      <c r="D14" s="91" t="s">
        <v>23</v>
      </c>
      <c r="E14" s="86" t="s">
        <v>24</v>
      </c>
      <c r="F14" s="93"/>
      <c r="G14" s="93"/>
      <c r="H14" s="93"/>
      <c r="I14" s="93"/>
      <c r="J14" s="86" t="s">
        <v>25</v>
      </c>
      <c r="K14" s="87"/>
      <c r="M14" s="8"/>
    </row>
    <row r="15" spans="1:13" ht="20.25" customHeight="1" thickBot="1" x14ac:dyDescent="0.25">
      <c r="A15" s="8"/>
      <c r="B15" s="8"/>
      <c r="C15" s="90"/>
      <c r="D15" s="92"/>
      <c r="E15" s="71" t="s">
        <v>33</v>
      </c>
      <c r="F15" s="22" t="s">
        <v>26</v>
      </c>
      <c r="G15" s="22" t="s">
        <v>27</v>
      </c>
      <c r="H15" s="22" t="s">
        <v>28</v>
      </c>
      <c r="I15" s="72" t="s">
        <v>0</v>
      </c>
      <c r="J15" s="71" t="s">
        <v>29</v>
      </c>
      <c r="K15" s="40" t="s">
        <v>30</v>
      </c>
      <c r="M15" s="8"/>
    </row>
    <row r="16" spans="1:13" ht="23.25" customHeight="1" thickTop="1" x14ac:dyDescent="0.2">
      <c r="A16" s="8"/>
      <c r="B16" s="8"/>
      <c r="C16" s="26" t="s">
        <v>31</v>
      </c>
      <c r="D16" s="73">
        <v>323</v>
      </c>
      <c r="E16" s="74">
        <f>76+42+30+45+9</f>
        <v>202</v>
      </c>
      <c r="F16" s="33">
        <f>6+1+1</f>
        <v>8</v>
      </c>
      <c r="G16" s="33">
        <f>12+3+14</f>
        <v>29</v>
      </c>
      <c r="H16" s="33">
        <v>4</v>
      </c>
      <c r="I16" s="75">
        <f>22+8+31+16+3</f>
        <v>80</v>
      </c>
      <c r="J16" s="74">
        <v>174</v>
      </c>
      <c r="K16" s="41">
        <v>149</v>
      </c>
      <c r="M16" s="8"/>
    </row>
    <row r="17" spans="1:15" ht="23.25" customHeight="1" thickBot="1" x14ac:dyDescent="0.25">
      <c r="A17" s="8"/>
      <c r="B17" s="8"/>
      <c r="C17" s="21" t="s">
        <v>9</v>
      </c>
      <c r="D17" s="76">
        <f>SUM(E17:I17)</f>
        <v>1</v>
      </c>
      <c r="E17" s="77">
        <f>SUM(E16/D16)</f>
        <v>0.62538699690402477</v>
      </c>
      <c r="F17" s="37">
        <f>SUM(F16/D16)</f>
        <v>2.4767801857585141E-2</v>
      </c>
      <c r="G17" s="37">
        <f>SUM(G16/D16)</f>
        <v>8.9783281733746126E-2</v>
      </c>
      <c r="H17" s="37">
        <f>SUM(H16/D16)</f>
        <v>1.238390092879257E-2</v>
      </c>
      <c r="I17" s="78">
        <f>SUM(I16/D16)</f>
        <v>0.24767801857585139</v>
      </c>
      <c r="J17" s="77">
        <f>SUM(J16/D16)</f>
        <v>0.53869969040247678</v>
      </c>
      <c r="K17" s="38">
        <f>SUM(K16/D16)</f>
        <v>0.46130030959752322</v>
      </c>
      <c r="L17" s="1"/>
      <c r="M17" s="1"/>
      <c r="O17" s="8"/>
    </row>
    <row r="18" spans="1:15" ht="22.5" customHeight="1" thickBot="1" x14ac:dyDescent="0.25">
      <c r="A18" s="8"/>
      <c r="B18" s="8"/>
      <c r="C18" s="27" t="s">
        <v>44</v>
      </c>
      <c r="D18" s="19"/>
      <c r="E18" s="20"/>
      <c r="F18" s="20"/>
      <c r="G18" s="20"/>
      <c r="H18" s="20"/>
      <c r="I18" s="20"/>
    </row>
    <row r="19" spans="1:15" s="2" customFormat="1" ht="22.5" customHeight="1" thickBot="1" x14ac:dyDescent="0.25">
      <c r="A19" s="8"/>
      <c r="B19" s="8"/>
      <c r="C19" s="79" t="s">
        <v>8</v>
      </c>
      <c r="D19" s="80" t="s">
        <v>10</v>
      </c>
      <c r="E19" s="23" t="s">
        <v>1</v>
      </c>
      <c r="F19" s="23" t="s">
        <v>2</v>
      </c>
      <c r="G19" s="23" t="s">
        <v>3</v>
      </c>
      <c r="H19" s="24" t="s">
        <v>4</v>
      </c>
      <c r="I19" s="25" t="s">
        <v>5</v>
      </c>
    </row>
    <row r="20" spans="1:15" ht="22.5" customHeight="1" thickTop="1" x14ac:dyDescent="0.2">
      <c r="A20" s="8"/>
      <c r="B20" s="8"/>
      <c r="C20" s="26" t="s">
        <v>21</v>
      </c>
      <c r="D20" s="32">
        <v>323</v>
      </c>
      <c r="E20" s="33">
        <f>50+28+25+47+5</f>
        <v>155</v>
      </c>
      <c r="F20" s="34">
        <f>49+20+30+24+5</f>
        <v>128</v>
      </c>
      <c r="G20" s="34">
        <f>17+9+6+6+2</f>
        <v>40</v>
      </c>
      <c r="H20" s="34">
        <v>0</v>
      </c>
      <c r="I20" s="44">
        <v>0</v>
      </c>
    </row>
    <row r="21" spans="1:15" ht="22.5" customHeight="1" thickBot="1" x14ac:dyDescent="0.25">
      <c r="A21" s="5"/>
      <c r="B21" s="5"/>
      <c r="C21" s="21" t="s">
        <v>9</v>
      </c>
      <c r="D21" s="36">
        <f>SUM(E21:I21)</f>
        <v>1</v>
      </c>
      <c r="E21" s="37">
        <f>SUM(E20/D20)</f>
        <v>0.47987616099071206</v>
      </c>
      <c r="F21" s="37">
        <f>SUM(F20/D20)</f>
        <v>0.39628482972136225</v>
      </c>
      <c r="G21" s="37">
        <f>SUM(G20/D20)</f>
        <v>0.1238390092879257</v>
      </c>
      <c r="H21" s="37">
        <f>SUM(H20/D20)</f>
        <v>0</v>
      </c>
      <c r="I21" s="38">
        <f>SUM(I20/D20)</f>
        <v>0</v>
      </c>
    </row>
    <row r="22" spans="1:15" ht="6" customHeight="1" x14ac:dyDescent="0.2">
      <c r="A22" s="8"/>
      <c r="B22" s="8"/>
      <c r="D22" s="3"/>
      <c r="E22" s="1"/>
      <c r="F22" s="1"/>
      <c r="G22" s="1"/>
      <c r="H22" s="1"/>
      <c r="J22" s="8"/>
    </row>
    <row r="23" spans="1:15" ht="22.5" customHeight="1" thickBot="1" x14ac:dyDescent="0.25">
      <c r="A23" s="8"/>
      <c r="B23" s="8"/>
      <c r="C23" s="27" t="s">
        <v>45</v>
      </c>
      <c r="D23" s="19"/>
      <c r="E23" s="19"/>
      <c r="F23" s="19"/>
      <c r="G23" s="19"/>
      <c r="H23" s="15"/>
      <c r="I23" s="8"/>
    </row>
    <row r="24" spans="1:15" ht="22.5" customHeight="1" thickBot="1" x14ac:dyDescent="0.25">
      <c r="A24" s="8"/>
      <c r="B24" s="8"/>
      <c r="C24" s="79" t="s">
        <v>8</v>
      </c>
      <c r="D24" s="23" t="s">
        <v>10</v>
      </c>
      <c r="E24" s="23" t="s">
        <v>6</v>
      </c>
      <c r="F24" s="23" t="s">
        <v>7</v>
      </c>
      <c r="G24" s="42" t="s">
        <v>13</v>
      </c>
      <c r="H24" s="5"/>
      <c r="I24" s="8"/>
    </row>
    <row r="25" spans="1:15" ht="22.5" customHeight="1" thickTop="1" x14ac:dyDescent="0.2">
      <c r="A25" s="8"/>
      <c r="B25" s="8"/>
      <c r="C25" s="43" t="s">
        <v>21</v>
      </c>
      <c r="D25" s="32">
        <v>323</v>
      </c>
      <c r="E25" s="33">
        <f>100+42+51+67+9</f>
        <v>269</v>
      </c>
      <c r="F25" s="33">
        <f>16+15+10+10+3</f>
        <v>54</v>
      </c>
      <c r="G25" s="41">
        <v>0</v>
      </c>
      <c r="H25" s="8"/>
      <c r="I25" s="8"/>
    </row>
    <row r="26" spans="1:15" ht="22.5" customHeight="1" thickBot="1" x14ac:dyDescent="0.25">
      <c r="A26" s="8"/>
      <c r="B26" s="8"/>
      <c r="C26" s="35" t="s">
        <v>9</v>
      </c>
      <c r="D26" s="36">
        <f>SUM(E26:H26)</f>
        <v>1</v>
      </c>
      <c r="E26" s="37">
        <f>SUM(E25/D25)</f>
        <v>0.83281733746130027</v>
      </c>
      <c r="F26" s="37">
        <f>SUM(F25/D25)</f>
        <v>0.16718266253869968</v>
      </c>
      <c r="G26" s="38">
        <f>SUM(G25/D25)</f>
        <v>0</v>
      </c>
      <c r="H26" s="8"/>
      <c r="I26" s="8"/>
    </row>
    <row r="27" spans="1:15" ht="6" customHeight="1" x14ac:dyDescent="0.2">
      <c r="A27" s="8"/>
      <c r="B27" s="8"/>
      <c r="D27" s="3"/>
      <c r="E27" s="1"/>
      <c r="F27" s="1"/>
      <c r="G27" s="1"/>
      <c r="H27" s="1"/>
      <c r="J27" s="8"/>
    </row>
    <row r="28" spans="1:15" ht="25.2" customHeight="1" thickBot="1" x14ac:dyDescent="0.25">
      <c r="A28" s="8"/>
      <c r="B28" s="8"/>
      <c r="C28" s="27" t="s">
        <v>46</v>
      </c>
      <c r="D28" s="3"/>
      <c r="E28" s="1"/>
      <c r="F28" s="1"/>
      <c r="G28" s="1"/>
      <c r="H28" s="1"/>
      <c r="J28" s="8"/>
    </row>
    <row r="29" spans="1:15" ht="22.5" customHeight="1" thickBot="1" x14ac:dyDescent="0.25">
      <c r="A29" s="8"/>
      <c r="B29" s="8"/>
      <c r="C29" s="85" t="s">
        <v>8</v>
      </c>
      <c r="D29" s="39" t="s">
        <v>10</v>
      </c>
      <c r="E29" s="82" t="s">
        <v>6</v>
      </c>
      <c r="F29" s="39" t="s">
        <v>7</v>
      </c>
      <c r="G29" s="40" t="s">
        <v>13</v>
      </c>
      <c r="H29" s="8"/>
      <c r="I29" s="8"/>
    </row>
    <row r="30" spans="1:15" ht="22.5" customHeight="1" thickTop="1" x14ac:dyDescent="0.2">
      <c r="A30" s="8"/>
      <c r="B30" s="8"/>
      <c r="C30" s="26" t="s">
        <v>21</v>
      </c>
      <c r="D30" s="32">
        <v>323</v>
      </c>
      <c r="E30" s="83">
        <f>91+45+49+65+9</f>
        <v>259</v>
      </c>
      <c r="F30" s="33">
        <f>25+12+12+11+3</f>
        <v>63</v>
      </c>
      <c r="G30" s="41">
        <v>1</v>
      </c>
      <c r="H30" s="8"/>
      <c r="I30" s="8"/>
    </row>
    <row r="31" spans="1:15" ht="22.5" customHeight="1" thickBot="1" x14ac:dyDescent="0.25">
      <c r="A31" s="8"/>
      <c r="B31" s="8"/>
      <c r="C31" s="21" t="s">
        <v>9</v>
      </c>
      <c r="D31" s="36">
        <f>SUM(E31:H31)</f>
        <v>1</v>
      </c>
      <c r="E31" s="84">
        <f>SUM(E30/D30)</f>
        <v>0.80185758513931893</v>
      </c>
      <c r="F31" s="37">
        <f>SUM(F30/D30)</f>
        <v>0.19504643962848298</v>
      </c>
      <c r="G31" s="38">
        <f>SUM(G30/D30)</f>
        <v>3.0959752321981426E-3</v>
      </c>
      <c r="H31" s="8"/>
      <c r="I31" s="8"/>
    </row>
    <row r="32" spans="1:15" ht="22.5" customHeight="1" thickBot="1" x14ac:dyDescent="0.25">
      <c r="A32" s="8"/>
      <c r="B32" s="8"/>
      <c r="C32" s="27" t="s">
        <v>47</v>
      </c>
      <c r="D32" s="19"/>
      <c r="E32" s="20"/>
      <c r="F32" s="20"/>
      <c r="G32" s="20"/>
      <c r="H32" s="8"/>
      <c r="I32" s="8"/>
    </row>
    <row r="33" spans="1:10" ht="22.5" customHeight="1" thickBot="1" x14ac:dyDescent="0.25">
      <c r="A33" s="8"/>
      <c r="B33" s="8"/>
      <c r="C33" s="79" t="s">
        <v>8</v>
      </c>
      <c r="D33" s="39" t="s">
        <v>10</v>
      </c>
      <c r="E33" s="39" t="s">
        <v>6</v>
      </c>
      <c r="F33" s="39" t="s">
        <v>7</v>
      </c>
      <c r="G33" s="40" t="s">
        <v>13</v>
      </c>
      <c r="H33" s="8"/>
      <c r="I33" s="8"/>
    </row>
    <row r="34" spans="1:10" ht="22.5" customHeight="1" thickTop="1" x14ac:dyDescent="0.2">
      <c r="A34" s="8"/>
      <c r="B34" s="8"/>
      <c r="C34" s="26" t="s">
        <v>21</v>
      </c>
      <c r="D34" s="32">
        <v>323</v>
      </c>
      <c r="E34" s="33">
        <f>73+38+32+51+9</f>
        <v>203</v>
      </c>
      <c r="F34" s="33">
        <f>38+19+29+24+3</f>
        <v>113</v>
      </c>
      <c r="G34" s="41">
        <v>7</v>
      </c>
      <c r="H34" s="8"/>
      <c r="I34" s="8"/>
    </row>
    <row r="35" spans="1:10" ht="22.5" customHeight="1" thickBot="1" x14ac:dyDescent="0.25">
      <c r="A35" s="8"/>
      <c r="B35" s="8"/>
      <c r="C35" s="21" t="s">
        <v>9</v>
      </c>
      <c r="D35" s="36">
        <f>SUM(E35:I35)</f>
        <v>1</v>
      </c>
      <c r="E35" s="37">
        <f>SUM(E34/D34)</f>
        <v>0.62848297213622295</v>
      </c>
      <c r="F35" s="37">
        <f>SUM(F34/D34)</f>
        <v>0.34984520123839008</v>
      </c>
      <c r="G35" s="38">
        <f>SUM(G34/D34)</f>
        <v>2.1671826625386997E-2</v>
      </c>
      <c r="H35" s="8"/>
      <c r="I35" s="8"/>
    </row>
    <row r="36" spans="1:10" ht="6" customHeight="1" x14ac:dyDescent="0.2">
      <c r="A36" s="8"/>
      <c r="B36" s="8"/>
      <c r="D36" s="3"/>
      <c r="E36" s="1"/>
      <c r="F36" s="1"/>
      <c r="G36" s="1"/>
      <c r="H36" s="1"/>
      <c r="J36" s="8"/>
    </row>
    <row r="37" spans="1:10" ht="22.5" customHeight="1" thickBot="1" x14ac:dyDescent="0.25">
      <c r="A37" s="8"/>
      <c r="B37" s="8"/>
      <c r="C37" s="27" t="s">
        <v>35</v>
      </c>
      <c r="D37" s="19"/>
      <c r="E37" s="20"/>
      <c r="F37" s="20"/>
      <c r="G37" s="20"/>
      <c r="H37" s="8"/>
      <c r="I37" s="8"/>
    </row>
    <row r="38" spans="1:10" ht="22.5" customHeight="1" thickBot="1" x14ac:dyDescent="0.25">
      <c r="A38" s="8"/>
      <c r="B38" s="8"/>
      <c r="C38" s="79" t="s">
        <v>8</v>
      </c>
      <c r="D38" s="39" t="s">
        <v>10</v>
      </c>
      <c r="E38" s="39" t="s">
        <v>6</v>
      </c>
      <c r="F38" s="39" t="s">
        <v>7</v>
      </c>
      <c r="G38" s="40" t="s">
        <v>13</v>
      </c>
      <c r="H38" s="8"/>
      <c r="I38" s="8"/>
    </row>
    <row r="39" spans="1:10" ht="22.5" customHeight="1" thickTop="1" x14ac:dyDescent="0.2">
      <c r="A39" s="8"/>
      <c r="B39" s="8"/>
      <c r="C39" s="26" t="s">
        <v>21</v>
      </c>
      <c r="D39" s="32">
        <v>323</v>
      </c>
      <c r="E39" s="33">
        <f>104+52+58+73+10</f>
        <v>297</v>
      </c>
      <c r="F39" s="33">
        <f>12+5+3+4+2</f>
        <v>26</v>
      </c>
      <c r="G39" s="41">
        <v>0</v>
      </c>
      <c r="H39" s="8"/>
      <c r="I39" s="8"/>
    </row>
    <row r="40" spans="1:10" ht="22.5" customHeight="1" thickBot="1" x14ac:dyDescent="0.25">
      <c r="A40" s="8"/>
      <c r="B40" s="8"/>
      <c r="C40" s="21" t="s">
        <v>9</v>
      </c>
      <c r="D40" s="36">
        <f>SUM(E40:I40)</f>
        <v>1</v>
      </c>
      <c r="E40" s="37">
        <f>SUM(E39/D39)</f>
        <v>0.91950464396284826</v>
      </c>
      <c r="F40" s="37">
        <f>SUM(F39/D39)</f>
        <v>8.0495356037151702E-2</v>
      </c>
      <c r="G40" s="38">
        <f>SUM(G39/D39)</f>
        <v>0</v>
      </c>
      <c r="H40" s="8"/>
      <c r="I40" s="8"/>
    </row>
    <row r="41" spans="1:10" ht="6" customHeight="1" x14ac:dyDescent="0.2">
      <c r="A41" s="8"/>
      <c r="B41" s="8"/>
      <c r="D41" s="3"/>
      <c r="E41" s="1"/>
      <c r="F41" s="1"/>
      <c r="G41" s="1"/>
      <c r="H41" s="1"/>
      <c r="J41" s="8"/>
    </row>
    <row r="42" spans="1:10" ht="22.5" customHeight="1" thickBot="1" x14ac:dyDescent="0.25">
      <c r="A42" s="8"/>
      <c r="B42" s="8"/>
      <c r="C42" s="27" t="s">
        <v>36</v>
      </c>
      <c r="D42" s="19"/>
      <c r="E42" s="20"/>
      <c r="F42" s="20"/>
      <c r="G42" s="20"/>
      <c r="H42" s="8"/>
      <c r="I42" s="8"/>
    </row>
    <row r="43" spans="1:10" ht="34.5" customHeight="1" thickBot="1" x14ac:dyDescent="0.25">
      <c r="A43" s="8"/>
      <c r="B43" s="8"/>
      <c r="C43" s="79" t="s">
        <v>8</v>
      </c>
      <c r="D43" s="23" t="s">
        <v>10</v>
      </c>
      <c r="E43" s="23" t="s">
        <v>11</v>
      </c>
      <c r="F43" s="24" t="s">
        <v>12</v>
      </c>
      <c r="G43" s="81" t="s">
        <v>32</v>
      </c>
      <c r="H43" s="42" t="s">
        <v>0</v>
      </c>
      <c r="I43" s="8"/>
    </row>
    <row r="44" spans="1:10" ht="25.2" customHeight="1" thickTop="1" x14ac:dyDescent="0.2">
      <c r="A44" s="8"/>
      <c r="B44" s="8"/>
      <c r="C44" s="43" t="s">
        <v>21</v>
      </c>
      <c r="D44" s="32">
        <v>323</v>
      </c>
      <c r="E44" s="33">
        <v>186</v>
      </c>
      <c r="F44" s="33">
        <v>111</v>
      </c>
      <c r="G44" s="33">
        <v>20</v>
      </c>
      <c r="H44" s="41">
        <v>6</v>
      </c>
      <c r="I44" s="8"/>
      <c r="J44" s="8"/>
    </row>
    <row r="45" spans="1:10" ht="25.2" customHeight="1" thickBot="1" x14ac:dyDescent="0.25">
      <c r="A45" s="8"/>
      <c r="B45" s="8"/>
      <c r="C45" s="35" t="s">
        <v>9</v>
      </c>
      <c r="D45" s="36">
        <f>SUM(E45:J45)</f>
        <v>1</v>
      </c>
      <c r="E45" s="37">
        <f>SUM(E44/D44)</f>
        <v>0.57585139318885448</v>
      </c>
      <c r="F45" s="37">
        <f>SUM(F44/D44)</f>
        <v>0.34365325077399383</v>
      </c>
      <c r="G45" s="37">
        <f>SUM(G44/D44)</f>
        <v>6.1919504643962849E-2</v>
      </c>
      <c r="H45" s="38">
        <f>SUM(H44/D44)</f>
        <v>1.8575851393188854E-2</v>
      </c>
      <c r="I45" s="8"/>
      <c r="J45" s="8"/>
    </row>
    <row r="46" spans="1:10" ht="6" customHeight="1" x14ac:dyDescent="0.2">
      <c r="A46" s="8"/>
      <c r="B46" s="8"/>
      <c r="C46" s="5"/>
      <c r="D46" s="8"/>
      <c r="E46" s="8"/>
      <c r="F46" s="8"/>
      <c r="G46" s="8"/>
      <c r="H46" s="8"/>
      <c r="I46" s="8"/>
    </row>
    <row r="47" spans="1:10" ht="27.75" customHeight="1" x14ac:dyDescent="0.2">
      <c r="B47" s="8"/>
      <c r="C47" s="100" t="s">
        <v>48</v>
      </c>
      <c r="D47" s="100"/>
      <c r="E47" s="100"/>
      <c r="F47" s="100"/>
      <c r="G47" s="100"/>
      <c r="H47" s="100"/>
      <c r="I47" s="100"/>
    </row>
    <row r="48" spans="1:10" ht="41.25" customHeight="1" thickBot="1" x14ac:dyDescent="0.25">
      <c r="B48" s="8"/>
      <c r="C48" s="94" t="s">
        <v>34</v>
      </c>
      <c r="D48" s="94"/>
      <c r="E48" s="94"/>
      <c r="F48" s="94"/>
      <c r="G48" s="94"/>
      <c r="H48" s="94"/>
      <c r="I48" s="94"/>
    </row>
    <row r="49" spans="2:9" ht="22.5" customHeight="1" thickBot="1" x14ac:dyDescent="0.25">
      <c r="B49" s="8"/>
      <c r="C49" s="59" t="s">
        <v>8</v>
      </c>
      <c r="D49" s="45" t="s">
        <v>16</v>
      </c>
      <c r="E49" s="51" t="s">
        <v>20</v>
      </c>
      <c r="F49" s="45" t="s">
        <v>7</v>
      </c>
      <c r="G49" s="46" t="s">
        <v>14</v>
      </c>
      <c r="H49" s="29"/>
    </row>
    <row r="50" spans="2:9" ht="25.2" customHeight="1" thickTop="1" thickBot="1" x14ac:dyDescent="0.25">
      <c r="B50" s="8"/>
      <c r="C50" s="52" t="s">
        <v>21</v>
      </c>
      <c r="D50" s="60">
        <v>294</v>
      </c>
      <c r="E50" s="31">
        <v>77</v>
      </c>
      <c r="F50" s="49">
        <v>36</v>
      </c>
      <c r="G50" s="61">
        <v>181</v>
      </c>
      <c r="H50" s="4"/>
    </row>
    <row r="51" spans="2:9" ht="25.2" customHeight="1" thickTop="1" thickBot="1" x14ac:dyDescent="0.25">
      <c r="B51" s="8"/>
      <c r="C51" s="54" t="s">
        <v>9</v>
      </c>
      <c r="D51" s="55">
        <f>SUM(E51:I51)</f>
        <v>1</v>
      </c>
      <c r="E51" s="63">
        <f>AVERAGE(E50/D50)</f>
        <v>0.26190476190476192</v>
      </c>
      <c r="F51" s="56">
        <f>AVERAGE(F50/D50)</f>
        <v>0.12244897959183673</v>
      </c>
      <c r="G51" s="58">
        <f>AVERAGE(G50/D50)</f>
        <v>0.61564625850340138</v>
      </c>
      <c r="H51" s="4"/>
    </row>
    <row r="52" spans="2:9" ht="9" customHeight="1" x14ac:dyDescent="0.2">
      <c r="B52" s="8"/>
      <c r="C52" s="17"/>
      <c r="D52" s="16"/>
      <c r="E52" s="16"/>
      <c r="F52" s="16"/>
      <c r="G52" s="16"/>
      <c r="H52" s="4"/>
    </row>
    <row r="53" spans="2:9" ht="22.5" customHeight="1" x14ac:dyDescent="0.2">
      <c r="B53" s="8"/>
      <c r="C53" s="101" t="s">
        <v>22</v>
      </c>
      <c r="D53" s="65"/>
      <c r="E53" s="66"/>
      <c r="F53" s="66"/>
      <c r="G53" s="66"/>
      <c r="H53" s="67"/>
      <c r="I53" s="9"/>
    </row>
    <row r="54" spans="2:9" ht="5.25" customHeight="1" thickBot="1" x14ac:dyDescent="0.25">
      <c r="B54" s="8"/>
      <c r="C54" s="68" t="s">
        <v>18</v>
      </c>
      <c r="D54" s="28"/>
      <c r="E54" s="16"/>
      <c r="F54" s="16"/>
      <c r="G54" s="16"/>
      <c r="H54" s="4"/>
      <c r="I54" s="11"/>
    </row>
    <row r="55" spans="2:9" ht="27" customHeight="1" thickBot="1" x14ac:dyDescent="0.25">
      <c r="B55" s="8"/>
      <c r="C55" s="69"/>
      <c r="D55" s="62" t="s">
        <v>17</v>
      </c>
      <c r="E55" s="64">
        <f>E51</f>
        <v>0.26190476190476192</v>
      </c>
      <c r="I55" s="11"/>
    </row>
    <row r="56" spans="2:9" ht="5.25" customHeight="1" x14ac:dyDescent="0.2">
      <c r="B56" s="8"/>
      <c r="C56" s="70"/>
      <c r="D56" s="14"/>
      <c r="E56" s="14"/>
      <c r="F56" s="14"/>
      <c r="G56" s="14"/>
      <c r="H56" s="14"/>
      <c r="I56" s="13"/>
    </row>
    <row r="57" spans="2:9" ht="6.75" customHeight="1" x14ac:dyDescent="0.2"/>
    <row r="58" spans="2:9" ht="36" customHeight="1" thickBot="1" x14ac:dyDescent="0.25">
      <c r="C58" s="94" t="s">
        <v>49</v>
      </c>
      <c r="D58" s="94"/>
      <c r="E58" s="94"/>
      <c r="F58" s="94"/>
      <c r="G58" s="94"/>
      <c r="H58" s="94"/>
      <c r="I58" s="94"/>
    </row>
    <row r="59" spans="2:9" ht="26.4" thickBot="1" x14ac:dyDescent="0.25">
      <c r="D59" s="102" t="s">
        <v>50</v>
      </c>
      <c r="E59" s="103"/>
      <c r="F59" s="64">
        <v>0.42799999999999999</v>
      </c>
    </row>
  </sheetData>
  <mergeCells count="11">
    <mergeCell ref="D59:E59"/>
    <mergeCell ref="J14:K14"/>
    <mergeCell ref="C14:C15"/>
    <mergeCell ref="D14:D15"/>
    <mergeCell ref="E14:I14"/>
    <mergeCell ref="D8:H8"/>
    <mergeCell ref="C48:I48"/>
    <mergeCell ref="C2:I2"/>
    <mergeCell ref="C3:I3"/>
    <mergeCell ref="C47:I47"/>
    <mergeCell ref="C58:I58"/>
  </mergeCells>
  <phoneticPr fontId="1"/>
  <printOptions horizontalCentered="1"/>
  <pageMargins left="0.39370078740157483" right="0.39370078740157483" top="0.59055118110236227" bottom="0.19685039370078741" header="0.31496062992125984" footer="0.31496062992125984"/>
  <pageSetup paperSize="9" scale="78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アンケートまとめ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</dc:creator>
  <cp:lastModifiedBy>mirai</cp:lastModifiedBy>
  <cp:lastPrinted>2016-12-19T04:16:10Z</cp:lastPrinted>
  <dcterms:created xsi:type="dcterms:W3CDTF">2016-06-26T00:41:39Z</dcterms:created>
  <dcterms:modified xsi:type="dcterms:W3CDTF">2017-02-03T04:16:09Z</dcterms:modified>
</cp:coreProperties>
</file>