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filterPrivacy="1" codeName="ThisWorkbook" autoCompressPictures="0"/>
  <xr:revisionPtr revIDLastSave="0" documentId="13_ncr:1_{440307F9-5F2F-403E-B738-B99A88736FD9}" xr6:coauthVersionLast="47" xr6:coauthVersionMax="47" xr10:uidLastSave="{00000000-0000-0000-0000-000000000000}"/>
  <bookViews>
    <workbookView xWindow="-120" yWindow="-120" windowWidth="23280" windowHeight="14880" tabRatio="788" activeTab="12" xr2:uid="{00000000-000D-0000-FFFF-FFFF00000000}"/>
  </bookViews>
  <sheets>
    <sheet name="1 月" sheetId="14" r:id="rId1"/>
    <sheet name="2 月" sheetId="15" r:id="rId2"/>
    <sheet name="3 月" sheetId="16" r:id="rId3"/>
    <sheet name="4 月" sheetId="17" r:id="rId4"/>
    <sheet name="5 月" sheetId="27" r:id="rId5"/>
    <sheet name="5 月 (学園用)" sheetId="26" r:id="rId6"/>
    <sheet name="6 月" sheetId="19" r:id="rId7"/>
    <sheet name="7 月" sheetId="20" r:id="rId8"/>
    <sheet name="8 月" sheetId="21" r:id="rId9"/>
    <sheet name="9 月" sheetId="22" r:id="rId10"/>
    <sheet name="10 月" sheetId="23" r:id="rId11"/>
    <sheet name="11 月" sheetId="24" r:id="rId12"/>
    <sheet name="12 月" sheetId="25" r:id="rId13"/>
  </sheets>
  <definedNames>
    <definedName name="CalendarYear">'1 月'!$K$5</definedName>
    <definedName name="ColumnTitleRegion1..H12.1">'1 月'!$B$3</definedName>
    <definedName name="ColumnTitleRegion1..H12.10">'10 月'!$B$3</definedName>
    <definedName name="ColumnTitleRegion1..H12.11">'11 月'!$B$3</definedName>
    <definedName name="ColumnTitleRegion1..H12.12">'12 月'!$B$3</definedName>
    <definedName name="ColumnTitleRegion1..H12.2">'2 月'!$B$3</definedName>
    <definedName name="ColumnTitleRegion1..H12.3">'3 月'!$B$3</definedName>
    <definedName name="ColumnTitleRegion1..H12.4">'4 月'!$B$3</definedName>
    <definedName name="ColumnTitleRegion1..H12.5" localSheetId="4">'5 月'!$B$3</definedName>
    <definedName name="ColumnTitleRegion1..H12.5" localSheetId="5">'5 月 (学園用)'!$B$3</definedName>
    <definedName name="ColumnTitleRegion1..H12.5">#REF!</definedName>
    <definedName name="ColumnTitleRegion1..H12.6">'6 月'!$B$3</definedName>
    <definedName name="ColumnTitleRegion1..H12.7">'7 月'!$B$3</definedName>
    <definedName name="ColumnTitleRegion1..H12.8">'8 月'!$B$3</definedName>
    <definedName name="ColumnTitleRegion1..H12.9">'9 月'!$B$3</definedName>
    <definedName name="ColumnTitleRegion2..C14.1">'1 月'!$B$3</definedName>
    <definedName name="ColumnTitleRegion2..C14.10">'10 月'!$B$3</definedName>
    <definedName name="ColumnTitleRegion2..C14.11">'11 月'!$B$3</definedName>
    <definedName name="ColumnTitleRegion2..C14.12">'12 月'!$B$3</definedName>
    <definedName name="ColumnTitleRegion2..C14.2">'2 月'!$B$3</definedName>
    <definedName name="ColumnTitleRegion2..C14.3">'3 月'!$B$3</definedName>
    <definedName name="ColumnTitleRegion2..C14.4">'4 月'!$B$3</definedName>
    <definedName name="ColumnTitleRegion2..C14.5" localSheetId="4">'5 月'!$B$3</definedName>
    <definedName name="ColumnTitleRegion2..C14.5" localSheetId="5">'5 月 (学園用)'!$B$3</definedName>
    <definedName name="ColumnTitleRegion2..C14.5">#REF!</definedName>
    <definedName name="ColumnTitleRegion2..C14.6">'6 月'!$B$3</definedName>
    <definedName name="ColumnTitleRegion2..C14.7">'7 月'!$B$3</definedName>
    <definedName name="ColumnTitleRegion2..C14.8">'8 月'!$B$3</definedName>
    <definedName name="ColumnTitleRegion2..C14.9">'9 月'!$B$3</definedName>
    <definedName name="DaysAndWeeks">{0,1,2,3,4,5,6} + {0;1;2;3;4;5}*7</definedName>
    <definedName name="_xlnm.Print_Area" localSheetId="0">'1 月'!$A:$I</definedName>
    <definedName name="_xlnm.Print_Area" localSheetId="10">'10 月'!$A:$I</definedName>
    <definedName name="_xlnm.Print_Area" localSheetId="11">'11 月'!$A:$I</definedName>
    <definedName name="_xlnm.Print_Area" localSheetId="12">'12 月'!$A:$I</definedName>
    <definedName name="_xlnm.Print_Area" localSheetId="1">'2 月'!$A:$I</definedName>
    <definedName name="_xlnm.Print_Area" localSheetId="2">'3 月'!$A:$I</definedName>
    <definedName name="_xlnm.Print_Area" localSheetId="3">'4 月'!$A:$I</definedName>
    <definedName name="_xlnm.Print_Area" localSheetId="4">'5 月'!$A:$I</definedName>
    <definedName name="_xlnm.Print_Area" localSheetId="5">'5 月 (学園用)'!$A:$I</definedName>
    <definedName name="_xlnm.Print_Area" localSheetId="6">'6 月'!$A:$I</definedName>
    <definedName name="_xlnm.Print_Area" localSheetId="7">'7 月'!$A:$I</definedName>
    <definedName name="_xlnm.Print_Area" localSheetId="8">'8 月'!$A:$I</definedName>
    <definedName name="_xlnm.Print_Area" localSheetId="9">'9 月'!$A:$I</definedName>
    <definedName name="RowTitleRegion1..K3">'1 月'!$K$4</definedName>
    <definedName name="週の始まり">'1 月'!$L$5</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B14" i="27" l="1" a="1"/>
  <c r="C14" i="27" s="1"/>
  <c r="B12" i="27" a="1"/>
  <c r="C12" i="27" s="1"/>
  <c r="B10" i="27" a="1"/>
  <c r="C10" i="27" s="1"/>
  <c r="B8" i="27" a="1"/>
  <c r="C8" i="27" s="1"/>
  <c r="B6" i="27" a="1"/>
  <c r="C6" i="27" s="1"/>
  <c r="B4" i="27" a="1"/>
  <c r="C4" i="27" s="1"/>
  <c r="C3" i="27" s="1"/>
  <c r="B3" i="27"/>
  <c r="B2" i="27"/>
  <c r="B14" i="26" a="1"/>
  <c r="C14" i="26" s="1"/>
  <c r="B12" i="26" a="1"/>
  <c r="C12" i="26" s="1"/>
  <c r="B10" i="26" a="1"/>
  <c r="C10" i="26" s="1"/>
  <c r="B8" i="26" a="1"/>
  <c r="C8" i="26" s="1"/>
  <c r="B6" i="26" a="1"/>
  <c r="C6" i="26" s="1"/>
  <c r="B4" i="26" a="1"/>
  <c r="C4" i="26" s="1"/>
  <c r="C3" i="26" s="1"/>
  <c r="B3" i="26"/>
  <c r="B2" i="26"/>
  <c r="B2" i="25"/>
  <c r="B2" i="24"/>
  <c r="B2" i="23"/>
  <c r="B2" i="22"/>
  <c r="B2" i="21"/>
  <c r="B2" i="20"/>
  <c r="B2" i="19"/>
  <c r="B2" i="17"/>
  <c r="B2" i="16"/>
  <c r="B2" i="14"/>
  <c r="B2" i="15"/>
  <c r="B14" i="15" a="1"/>
  <c r="B14" i="15" s="1"/>
  <c r="B12" i="15" a="1"/>
  <c r="B10" i="15" a="1"/>
  <c r="B8" i="15" a="1"/>
  <c r="B6" i="15" a="1"/>
  <c r="B4" i="15" a="1"/>
  <c r="B14" i="16" a="1"/>
  <c r="C14" i="16" s="1"/>
  <c r="B12" i="16" a="1"/>
  <c r="G12" i="16" s="1"/>
  <c r="B10" i="16" a="1"/>
  <c r="G10" i="16" s="1"/>
  <c r="B8" i="16" a="1"/>
  <c r="G8" i="16" s="1"/>
  <c r="B6" i="16" a="1"/>
  <c r="G6" i="16" s="1"/>
  <c r="B4" i="16" a="1"/>
  <c r="G4" i="16" s="1"/>
  <c r="B14" i="17" a="1"/>
  <c r="B14" i="17" s="1"/>
  <c r="B12" i="17" a="1"/>
  <c r="G12" i="17" s="1"/>
  <c r="B10" i="17" a="1"/>
  <c r="G10" i="17" s="1"/>
  <c r="B8" i="17" a="1"/>
  <c r="G8" i="17" s="1"/>
  <c r="B6" i="17" a="1"/>
  <c r="G6" i="17" s="1"/>
  <c r="B4" i="17" a="1"/>
  <c r="G4" i="17" s="1"/>
  <c r="G3" i="17" s="1"/>
  <c r="B14" i="19" a="1"/>
  <c r="B14" i="19" s="1"/>
  <c r="B12" i="19" a="1"/>
  <c r="B10" i="19" a="1"/>
  <c r="B8" i="19" a="1"/>
  <c r="B6" i="19" a="1"/>
  <c r="H6" i="19" s="1"/>
  <c r="B4" i="19" a="1"/>
  <c r="H4" i="19" s="1"/>
  <c r="H3" i="19" s="1"/>
  <c r="B14" i="20" a="1"/>
  <c r="C14" i="20" s="1"/>
  <c r="B12" i="20" a="1"/>
  <c r="G12" i="20" s="1"/>
  <c r="B10" i="20" a="1"/>
  <c r="G10" i="20" s="1"/>
  <c r="B8" i="20" a="1"/>
  <c r="G8" i="20" s="1"/>
  <c r="B6" i="20" a="1"/>
  <c r="G6" i="20" s="1"/>
  <c r="H4" i="20"/>
  <c r="H3" i="20" s="1"/>
  <c r="B4" i="20"/>
  <c r="B4" i="20" a="1"/>
  <c r="G4" i="20" s="1"/>
  <c r="B12" i="21" a="1"/>
  <c r="G12" i="21" s="1"/>
  <c r="B10" i="21" a="1"/>
  <c r="G10" i="21" s="1"/>
  <c r="B8" i="21" a="1"/>
  <c r="G8" i="21" s="1"/>
  <c r="B6" i="21" a="1"/>
  <c r="G6" i="21" s="1"/>
  <c r="B4" i="21" a="1"/>
  <c r="G4" i="21" s="1"/>
  <c r="G3" i="21" s="1"/>
  <c r="B14" i="22"/>
  <c r="B14" i="22" a="1"/>
  <c r="C14" i="22" s="1"/>
  <c r="B12" i="22" a="1"/>
  <c r="G12" i="22" s="1"/>
  <c r="B10" i="22" a="1"/>
  <c r="G10" i="22" s="1"/>
  <c r="B8" i="22" a="1"/>
  <c r="G8" i="22" s="1"/>
  <c r="B6" i="22" a="1"/>
  <c r="G6" i="22" s="1"/>
  <c r="B4" i="22" a="1"/>
  <c r="G4" i="22" s="1"/>
  <c r="G3" i="22" s="1"/>
  <c r="B14" i="23" a="1"/>
  <c r="C14" i="23" s="1"/>
  <c r="B12" i="23" a="1"/>
  <c r="G12" i="23" s="1"/>
  <c r="B10" i="23" a="1"/>
  <c r="G10" i="23" s="1"/>
  <c r="B8" i="23" a="1"/>
  <c r="G8" i="23" s="1"/>
  <c r="B6" i="23" a="1"/>
  <c r="G6" i="23" s="1"/>
  <c r="B4" i="23" a="1"/>
  <c r="G4" i="23" s="1"/>
  <c r="G3" i="23" s="1"/>
  <c r="B12" i="24" a="1"/>
  <c r="G12" i="24" s="1"/>
  <c r="B10" i="24" a="1"/>
  <c r="G10" i="24" s="1"/>
  <c r="B8" i="24" a="1"/>
  <c r="G8" i="24" s="1"/>
  <c r="B6" i="24" a="1"/>
  <c r="G6" i="24" s="1"/>
  <c r="B4" i="24" a="1"/>
  <c r="G4" i="24" s="1"/>
  <c r="G3" i="24" s="1"/>
  <c r="B14" i="25" a="1"/>
  <c r="C14" i="25" s="1"/>
  <c r="B12" i="25" a="1"/>
  <c r="G12" i="25" s="1"/>
  <c r="B10" i="25" a="1"/>
  <c r="G10" i="25" s="1"/>
  <c r="B8" i="25" a="1"/>
  <c r="G8" i="25" s="1"/>
  <c r="B6" i="25" a="1"/>
  <c r="G6" i="25" s="1"/>
  <c r="B4" i="25" a="1"/>
  <c r="G4" i="25" s="1"/>
  <c r="G3" i="25" s="1"/>
  <c r="B14" i="14" a="1"/>
  <c r="C14" i="14" s="1"/>
  <c r="B12" i="14" a="1"/>
  <c r="G12" i="14" s="1"/>
  <c r="D10" i="14"/>
  <c r="B10" i="14"/>
  <c r="B10" i="14" a="1"/>
  <c r="G10" i="14" s="1"/>
  <c r="B8" i="14" a="1"/>
  <c r="G8" i="14" s="1"/>
  <c r="B6" i="14" a="1"/>
  <c r="G6" i="14" s="1"/>
  <c r="B4" i="14" a="1"/>
  <c r="G4" i="14" s="1"/>
  <c r="G3" i="14" s="1"/>
  <c r="G3" i="16"/>
  <c r="G3" i="20"/>
  <c r="F8" i="14" l="1"/>
  <c r="F10" i="22"/>
  <c r="D4" i="27"/>
  <c r="D3" i="27" s="1"/>
  <c r="D6" i="27"/>
  <c r="D8" i="27"/>
  <c r="D10" i="27"/>
  <c r="D12" i="27"/>
  <c r="D8" i="24"/>
  <c r="D10" i="20"/>
  <c r="C12" i="17"/>
  <c r="E4" i="27"/>
  <c r="E3" i="27" s="1"/>
  <c r="E6" i="27"/>
  <c r="E8" i="27"/>
  <c r="E10" i="27"/>
  <c r="E12" i="27"/>
  <c r="B8" i="14"/>
  <c r="D8" i="14"/>
  <c r="B8" i="24"/>
  <c r="H10" i="20"/>
  <c r="F4" i="27"/>
  <c r="F3" i="27" s="1"/>
  <c r="F6" i="27"/>
  <c r="F8" i="27"/>
  <c r="F10" i="27"/>
  <c r="F12" i="27"/>
  <c r="G4" i="27"/>
  <c r="G3" i="27" s="1"/>
  <c r="G6" i="27"/>
  <c r="G8" i="27"/>
  <c r="G10" i="27"/>
  <c r="G12" i="27"/>
  <c r="H4" i="16"/>
  <c r="H3" i="16" s="1"/>
  <c r="H4" i="27"/>
  <c r="H3" i="27" s="1"/>
  <c r="H6" i="27"/>
  <c r="H8" i="27"/>
  <c r="H10" i="27"/>
  <c r="H12" i="27"/>
  <c r="D6" i="24"/>
  <c r="B8" i="22"/>
  <c r="H6" i="20"/>
  <c r="D6" i="16"/>
  <c r="B4" i="27"/>
  <c r="B6" i="27"/>
  <c r="B8" i="27"/>
  <c r="B10" i="27"/>
  <c r="B12" i="27"/>
  <c r="B14" i="27"/>
  <c r="F8" i="20"/>
  <c r="D4" i="26"/>
  <c r="D3" i="26" s="1"/>
  <c r="D6" i="26"/>
  <c r="D8" i="26"/>
  <c r="D10" i="26"/>
  <c r="D12" i="26"/>
  <c r="F4" i="20"/>
  <c r="F3" i="20" s="1"/>
  <c r="H8" i="20"/>
  <c r="C8" i="17"/>
  <c r="E4" i="26"/>
  <c r="E3" i="26" s="1"/>
  <c r="E6" i="26"/>
  <c r="E8" i="26"/>
  <c r="E10" i="26"/>
  <c r="E12" i="26"/>
  <c r="H10" i="14"/>
  <c r="B4" i="22"/>
  <c r="D8" i="22"/>
  <c r="B6" i="16"/>
  <c r="F4" i="26"/>
  <c r="F3" i="26" s="1"/>
  <c r="F6" i="26"/>
  <c r="F8" i="26"/>
  <c r="F10" i="26"/>
  <c r="F12" i="26"/>
  <c r="H6" i="14"/>
  <c r="D4" i="22"/>
  <c r="D3" i="22" s="1"/>
  <c r="G4" i="26"/>
  <c r="G3" i="26" s="1"/>
  <c r="G6" i="26"/>
  <c r="G8" i="26"/>
  <c r="G10" i="26"/>
  <c r="G12" i="26"/>
  <c r="H4" i="26"/>
  <c r="H3" i="26" s="1"/>
  <c r="H6" i="26"/>
  <c r="H8" i="26"/>
  <c r="H10" i="26"/>
  <c r="H12" i="26"/>
  <c r="F4" i="22"/>
  <c r="F3" i="22" s="1"/>
  <c r="B8" i="16"/>
  <c r="D4" i="24"/>
  <c r="D3" i="24" s="1"/>
  <c r="H10" i="22"/>
  <c r="F4" i="14"/>
  <c r="F3" i="14" s="1"/>
  <c r="H8" i="14"/>
  <c r="F4" i="24"/>
  <c r="F3" i="24" s="1"/>
  <c r="F10" i="24"/>
  <c r="B6" i="22"/>
  <c r="B8" i="20"/>
  <c r="C6" i="17"/>
  <c r="D8" i="16"/>
  <c r="B4" i="26"/>
  <c r="B6" i="26"/>
  <c r="B8" i="26"/>
  <c r="B10" i="26"/>
  <c r="B12" i="26"/>
  <c r="B14" i="26"/>
  <c r="B4" i="24"/>
  <c r="B4" i="14"/>
  <c r="H4" i="14"/>
  <c r="H3" i="14" s="1"/>
  <c r="H4" i="24"/>
  <c r="H3" i="24" s="1"/>
  <c r="H10" i="24"/>
  <c r="D6" i="22"/>
  <c r="D8" i="20"/>
  <c r="H8" i="16"/>
  <c r="D4" i="20"/>
  <c r="D3" i="20" s="1"/>
  <c r="F10" i="20"/>
  <c r="B14" i="20"/>
  <c r="F8" i="16"/>
  <c r="B12" i="16"/>
  <c r="B12" i="14"/>
  <c r="D12" i="16"/>
  <c r="B6" i="14"/>
  <c r="D12" i="14"/>
  <c r="F8" i="24"/>
  <c r="B12" i="24"/>
  <c r="F8" i="22"/>
  <c r="B12" i="22"/>
  <c r="C14" i="17"/>
  <c r="F12" i="16"/>
  <c r="D6" i="14"/>
  <c r="F12" i="14"/>
  <c r="B6" i="24"/>
  <c r="H8" i="24"/>
  <c r="D12" i="24"/>
  <c r="H8" i="22"/>
  <c r="D12" i="22"/>
  <c r="B12" i="20"/>
  <c r="C4" i="17"/>
  <c r="C3" i="17" s="1"/>
  <c r="F6" i="16"/>
  <c r="B10" i="16"/>
  <c r="H12" i="16"/>
  <c r="F6" i="14"/>
  <c r="H12" i="14"/>
  <c r="F12" i="24"/>
  <c r="F12" i="22"/>
  <c r="B6" i="20"/>
  <c r="D12" i="20"/>
  <c r="C10" i="17"/>
  <c r="B4" i="16"/>
  <c r="H6" i="16"/>
  <c r="D10" i="16"/>
  <c r="F6" i="24"/>
  <c r="B10" i="24"/>
  <c r="H12" i="24"/>
  <c r="F6" i="22"/>
  <c r="B10" i="22"/>
  <c r="H12" i="22"/>
  <c r="D6" i="20"/>
  <c r="F12" i="20"/>
  <c r="D4" i="16"/>
  <c r="D3" i="16" s="1"/>
  <c r="F10" i="16"/>
  <c r="B14" i="16"/>
  <c r="D4" i="14"/>
  <c r="D3" i="14" s="1"/>
  <c r="F10" i="14"/>
  <c r="B14" i="14"/>
  <c r="H6" i="24"/>
  <c r="D10" i="24"/>
  <c r="H6" i="22"/>
  <c r="D10" i="22"/>
  <c r="F6" i="20"/>
  <c r="B10" i="20"/>
  <c r="H12" i="20"/>
  <c r="F4" i="16"/>
  <c r="F3" i="16" s="1"/>
  <c r="H10" i="16"/>
  <c r="C4" i="14"/>
  <c r="C3" i="14" s="1"/>
  <c r="E4" i="14"/>
  <c r="E3" i="14" s="1"/>
  <c r="C6" i="14"/>
  <c r="E6" i="14"/>
  <c r="C8" i="14"/>
  <c r="E8" i="14"/>
  <c r="C10" i="14"/>
  <c r="E10" i="14"/>
  <c r="C12" i="14"/>
  <c r="E12" i="14"/>
  <c r="B4" i="25"/>
  <c r="D4" i="25"/>
  <c r="D3" i="25" s="1"/>
  <c r="F4" i="25"/>
  <c r="F3" i="25" s="1"/>
  <c r="H4" i="25"/>
  <c r="H3" i="25" s="1"/>
  <c r="B6" i="25"/>
  <c r="D6" i="25"/>
  <c r="F6" i="25"/>
  <c r="H6" i="25"/>
  <c r="B8" i="25"/>
  <c r="D8" i="25"/>
  <c r="F8" i="25"/>
  <c r="H8" i="25"/>
  <c r="B10" i="25"/>
  <c r="D10" i="25"/>
  <c r="F10" i="25"/>
  <c r="H10" i="25"/>
  <c r="B12" i="25"/>
  <c r="D12" i="25"/>
  <c r="F12" i="25"/>
  <c r="H12" i="25"/>
  <c r="B14" i="25"/>
  <c r="C4" i="24"/>
  <c r="C3" i="24" s="1"/>
  <c r="E4" i="24"/>
  <c r="E3" i="24" s="1"/>
  <c r="C6" i="24"/>
  <c r="E6" i="24"/>
  <c r="C8" i="24"/>
  <c r="E8" i="24"/>
  <c r="C10" i="24"/>
  <c r="E10" i="24"/>
  <c r="C12" i="24"/>
  <c r="E12" i="24"/>
  <c r="B4" i="23"/>
  <c r="D4" i="23"/>
  <c r="D3" i="23" s="1"/>
  <c r="F4" i="23"/>
  <c r="F3" i="23" s="1"/>
  <c r="H4" i="23"/>
  <c r="H3" i="23" s="1"/>
  <c r="B6" i="23"/>
  <c r="D6" i="23"/>
  <c r="F6" i="23"/>
  <c r="H6" i="23"/>
  <c r="B8" i="23"/>
  <c r="D8" i="23"/>
  <c r="F8" i="23"/>
  <c r="H8" i="23"/>
  <c r="B10" i="23"/>
  <c r="D10" i="23"/>
  <c r="F10" i="23"/>
  <c r="H10" i="23"/>
  <c r="B12" i="23"/>
  <c r="D12" i="23"/>
  <c r="F12" i="23"/>
  <c r="H12" i="23"/>
  <c r="B14" i="23"/>
  <c r="C4" i="22"/>
  <c r="C3" i="22" s="1"/>
  <c r="E4" i="22"/>
  <c r="E3" i="22" s="1"/>
  <c r="H4" i="22"/>
  <c r="H3" i="22" s="1"/>
  <c r="C4" i="21"/>
  <c r="C3" i="21" s="1"/>
  <c r="C6" i="21"/>
  <c r="C8" i="21"/>
  <c r="C10" i="21"/>
  <c r="C12" i="21"/>
  <c r="C4" i="25"/>
  <c r="C3" i="25" s="1"/>
  <c r="E4" i="25"/>
  <c r="E3" i="25" s="1"/>
  <c r="C6" i="25"/>
  <c r="E6" i="25"/>
  <c r="C8" i="25"/>
  <c r="E8" i="25"/>
  <c r="C10" i="25"/>
  <c r="E10" i="25"/>
  <c r="C12" i="25"/>
  <c r="E12" i="25"/>
  <c r="C4" i="23"/>
  <c r="C3" i="23" s="1"/>
  <c r="E4" i="23"/>
  <c r="E3" i="23" s="1"/>
  <c r="C6" i="23"/>
  <c r="E6" i="23"/>
  <c r="C8" i="23"/>
  <c r="E8" i="23"/>
  <c r="C10" i="23"/>
  <c r="E10" i="23"/>
  <c r="C12" i="23"/>
  <c r="E12" i="23"/>
  <c r="H4" i="21"/>
  <c r="H3" i="21" s="1"/>
  <c r="F4" i="21"/>
  <c r="F3" i="21" s="1"/>
  <c r="D4" i="21"/>
  <c r="D3" i="21" s="1"/>
  <c r="B4" i="21"/>
  <c r="E4" i="21"/>
  <c r="E3" i="21" s="1"/>
  <c r="H6" i="21"/>
  <c r="F6" i="21"/>
  <c r="D6" i="21"/>
  <c r="B6" i="21"/>
  <c r="E6" i="21"/>
  <c r="H8" i="21"/>
  <c r="F8" i="21"/>
  <c r="D8" i="21"/>
  <c r="B8" i="21"/>
  <c r="E8" i="21"/>
  <c r="H10" i="21"/>
  <c r="F10" i="21"/>
  <c r="D10" i="21"/>
  <c r="B10" i="21"/>
  <c r="E10" i="21"/>
  <c r="H12" i="21"/>
  <c r="F12" i="21"/>
  <c r="D12" i="21"/>
  <c r="B12" i="21"/>
  <c r="E12" i="21"/>
  <c r="C4" i="19"/>
  <c r="C3" i="19" s="1"/>
  <c r="E4" i="19"/>
  <c r="E3" i="19" s="1"/>
  <c r="G4" i="19"/>
  <c r="G3" i="19" s="1"/>
  <c r="C6" i="19"/>
  <c r="E6" i="19"/>
  <c r="G6" i="19"/>
  <c r="H8" i="19"/>
  <c r="F8" i="19"/>
  <c r="C8" i="19"/>
  <c r="E8" i="19"/>
  <c r="H10" i="19"/>
  <c r="F10" i="19"/>
  <c r="D10" i="19"/>
  <c r="B10" i="19"/>
  <c r="E10" i="19"/>
  <c r="H12" i="19"/>
  <c r="F12" i="19"/>
  <c r="D12" i="19"/>
  <c r="B12" i="19"/>
  <c r="E12" i="19"/>
  <c r="H4" i="15"/>
  <c r="H3" i="15" s="1"/>
  <c r="F4" i="15"/>
  <c r="F3" i="15" s="1"/>
  <c r="D4" i="15"/>
  <c r="D3" i="15" s="1"/>
  <c r="B4" i="15"/>
  <c r="E4" i="15"/>
  <c r="E3" i="15" s="1"/>
  <c r="H6" i="15"/>
  <c r="F6" i="15"/>
  <c r="D6" i="15"/>
  <c r="B6" i="15"/>
  <c r="E6" i="15"/>
  <c r="H8" i="15"/>
  <c r="F8" i="15"/>
  <c r="D8" i="15"/>
  <c r="B8" i="15"/>
  <c r="E8" i="15"/>
  <c r="H10" i="15"/>
  <c r="F10" i="15"/>
  <c r="D10" i="15"/>
  <c r="B10" i="15"/>
  <c r="E10" i="15"/>
  <c r="H12" i="15"/>
  <c r="F12" i="15"/>
  <c r="D12" i="15"/>
  <c r="B12" i="15"/>
  <c r="E12" i="15"/>
  <c r="C6" i="22"/>
  <c r="E6" i="22"/>
  <c r="C8" i="22"/>
  <c r="E8" i="22"/>
  <c r="C10" i="22"/>
  <c r="E10" i="22"/>
  <c r="C12" i="22"/>
  <c r="E12" i="22"/>
  <c r="C4" i="20"/>
  <c r="C3" i="20" s="1"/>
  <c r="E4" i="20"/>
  <c r="E3" i="20" s="1"/>
  <c r="C6" i="20"/>
  <c r="E6" i="20"/>
  <c r="C8" i="20"/>
  <c r="E8" i="20"/>
  <c r="C10" i="20"/>
  <c r="E10" i="20"/>
  <c r="C12" i="20"/>
  <c r="E12" i="20"/>
  <c r="B4" i="19"/>
  <c r="D4" i="19"/>
  <c r="D3" i="19" s="1"/>
  <c r="F4" i="19"/>
  <c r="F3" i="19" s="1"/>
  <c r="B6" i="19"/>
  <c r="D6" i="19"/>
  <c r="F6" i="19"/>
  <c r="B8" i="19"/>
  <c r="D8" i="19"/>
  <c r="G8" i="19"/>
  <c r="C10" i="19"/>
  <c r="G10" i="19"/>
  <c r="C12" i="19"/>
  <c r="G12" i="19"/>
  <c r="C14" i="19"/>
  <c r="H4" i="17"/>
  <c r="H3" i="17" s="1"/>
  <c r="F4" i="17"/>
  <c r="F3" i="17" s="1"/>
  <c r="D4" i="17"/>
  <c r="D3" i="17" s="1"/>
  <c r="B4" i="17"/>
  <c r="E4" i="17"/>
  <c r="E3" i="17" s="1"/>
  <c r="H6" i="17"/>
  <c r="F6" i="17"/>
  <c r="D6" i="17"/>
  <c r="B6" i="17"/>
  <c r="E6" i="17"/>
  <c r="H8" i="17"/>
  <c r="F8" i="17"/>
  <c r="D8" i="17"/>
  <c r="B8" i="17"/>
  <c r="E8" i="17"/>
  <c r="H10" i="17"/>
  <c r="F10" i="17"/>
  <c r="D10" i="17"/>
  <c r="B10" i="17"/>
  <c r="E10" i="17"/>
  <c r="H12" i="17"/>
  <c r="F12" i="17"/>
  <c r="D12" i="17"/>
  <c r="B12" i="17"/>
  <c r="E12" i="17"/>
  <c r="C4" i="15"/>
  <c r="C3" i="15" s="1"/>
  <c r="G4" i="15"/>
  <c r="G3" i="15" s="1"/>
  <c r="C6" i="15"/>
  <c r="G6" i="15"/>
  <c r="C8" i="15"/>
  <c r="G8" i="15"/>
  <c r="C10" i="15"/>
  <c r="G10" i="15"/>
  <c r="C12" i="15"/>
  <c r="G12" i="15"/>
  <c r="C14" i="15"/>
  <c r="C4" i="16"/>
  <c r="C3" i="16" s="1"/>
  <c r="E4" i="16"/>
  <c r="E3" i="16" s="1"/>
  <c r="C6" i="16"/>
  <c r="E6" i="16"/>
  <c r="C8" i="16"/>
  <c r="E8" i="16"/>
  <c r="C10" i="16"/>
  <c r="E10" i="16"/>
  <c r="C12" i="16"/>
  <c r="E12" i="16"/>
  <c r="B3" i="24"/>
  <c r="B3" i="23"/>
  <c r="B3" i="22"/>
  <c r="B3" i="21"/>
  <c r="B3" i="20"/>
  <c r="B3" i="19" l="1"/>
  <c r="B3" i="17"/>
  <c r="B3" i="16" l="1"/>
  <c r="B3" i="25" l="1"/>
  <c r="B3" i="15" l="1"/>
  <c r="B3" i="14" l="1"/>
</calcChain>
</file>

<file path=xl/sharedStrings.xml><?xml version="1.0" encoding="utf-8"?>
<sst xmlns="http://schemas.openxmlformats.org/spreadsheetml/2006/main" count="122" uniqueCount="73">
  <si>
    <t>メモ</t>
  </si>
  <si>
    <t xml:space="preserve"> </t>
  </si>
  <si>
    <t>予定表の設定</t>
  </si>
  <si>
    <t>年</t>
  </si>
  <si>
    <t>週の始まり</t>
  </si>
  <si>
    <t>月曜日</t>
  </si>
  <si>
    <t>親子まつり</t>
    <rPh sb="0" eb="2">
      <t>オヤコ</t>
    </rPh>
    <phoneticPr fontId="33"/>
  </si>
  <si>
    <t>憲法記念日</t>
    <rPh sb="0" eb="2">
      <t>ケンポウ</t>
    </rPh>
    <rPh sb="2" eb="4">
      <t>キネン</t>
    </rPh>
    <rPh sb="4" eb="5">
      <t>ヒ</t>
    </rPh>
    <phoneticPr fontId="33"/>
  </si>
  <si>
    <t>みどりの日</t>
    <rPh sb="4" eb="5">
      <t>ヒ</t>
    </rPh>
    <phoneticPr fontId="33"/>
  </si>
  <si>
    <t>こどもの日</t>
    <rPh sb="4" eb="5">
      <t>ヒ</t>
    </rPh>
    <phoneticPr fontId="33"/>
  </si>
  <si>
    <t>オープン　❣</t>
    <phoneticPr fontId="33"/>
  </si>
  <si>
    <t>石原小運動会</t>
    <rPh sb="0" eb="2">
      <t>イシハラ</t>
    </rPh>
    <rPh sb="2" eb="3">
      <t>ショウ</t>
    </rPh>
    <rPh sb="3" eb="6">
      <t>ウンドウカイ</t>
    </rPh>
    <phoneticPr fontId="33"/>
  </si>
  <si>
    <t>キャプテンヤス
ポケモン折り紙
道場</t>
    <rPh sb="12" eb="13">
      <t>オ</t>
    </rPh>
    <rPh sb="14" eb="15">
      <t>ガミ</t>
    </rPh>
    <rPh sb="16" eb="18">
      <t>ドウジョウ</t>
    </rPh>
    <phoneticPr fontId="33"/>
  </si>
  <si>
    <t xml:space="preserve">
コロナ禍のため、定員23人とさせていただきます。　来園の際は、来館者名簿のご記入にご協力お願いいたします。</t>
    <phoneticPr fontId="33"/>
  </si>
  <si>
    <t>　　　親子まつり</t>
    <rPh sb="3" eb="5">
      <t>オヤコ</t>
    </rPh>
    <phoneticPr fontId="33"/>
  </si>
  <si>
    <t xml:space="preserve">
</t>
    <phoneticPr fontId="33"/>
  </si>
  <si>
    <t xml:space="preserve">
キャプテンヤスのポケモン折り紙道場14～</t>
    <phoneticPr fontId="33"/>
  </si>
  <si>
    <t xml:space="preserve">
リフレッシュヨガ　9：45～10：45
フルートライブ　16～</t>
    <phoneticPr fontId="33"/>
  </si>
  <si>
    <t xml:space="preserve">
リフレッシュヨガ　9：45～10：45
</t>
    <phoneticPr fontId="33"/>
  </si>
  <si>
    <t>臨時休館</t>
    <rPh sb="0" eb="2">
      <t>リンジ</t>
    </rPh>
    <rPh sb="2" eb="4">
      <t>キュウカン</t>
    </rPh>
    <phoneticPr fontId="33"/>
  </si>
  <si>
    <t>小1～小3宿題対応</t>
    <rPh sb="0" eb="1">
      <t>ショウ</t>
    </rPh>
    <rPh sb="3" eb="4">
      <t>ショウ</t>
    </rPh>
    <rPh sb="5" eb="7">
      <t>シュクダイ</t>
    </rPh>
    <rPh sb="7" eb="9">
      <t>タイオウ</t>
    </rPh>
    <phoneticPr fontId="33"/>
  </si>
  <si>
    <t>小1～3宿題対応</t>
    <rPh sb="0" eb="1">
      <t>ショウ</t>
    </rPh>
    <rPh sb="4" eb="6">
      <t>シュクダイ</t>
    </rPh>
    <rPh sb="6" eb="8">
      <t>タイオウ</t>
    </rPh>
    <phoneticPr fontId="33"/>
  </si>
  <si>
    <t>小1～小3　宿題対応</t>
    <rPh sb="0" eb="1">
      <t>ショウ</t>
    </rPh>
    <rPh sb="3" eb="4">
      <t>ショウ</t>
    </rPh>
    <rPh sb="6" eb="8">
      <t>シュクダイ</t>
    </rPh>
    <rPh sb="8" eb="10">
      <t>タイオウ</t>
    </rPh>
    <phoneticPr fontId="33"/>
  </si>
  <si>
    <t xml:space="preserve">
9:30～ままと</t>
    <phoneticPr fontId="33"/>
  </si>
  <si>
    <t xml:space="preserve">
PMまんまる
貸出し中</t>
    <rPh sb="8" eb="9">
      <t>カ</t>
    </rPh>
    <rPh sb="9" eb="10">
      <t>ダ</t>
    </rPh>
    <rPh sb="11" eb="12">
      <t>チュウ</t>
    </rPh>
    <phoneticPr fontId="33"/>
  </si>
  <si>
    <t xml:space="preserve">
AMまんまる
貸出し中</t>
    <rPh sb="8" eb="9">
      <t>カ</t>
    </rPh>
    <rPh sb="9" eb="10">
      <t>ダ</t>
    </rPh>
    <rPh sb="11" eb="12">
      <t>チュウ</t>
    </rPh>
    <phoneticPr fontId="33"/>
  </si>
  <si>
    <t xml:space="preserve">
14：30～
DVD上映会
何を観ようか？リクエスト募集中！</t>
    <rPh sb="11" eb="14">
      <t>ジョウエイカイ</t>
    </rPh>
    <rPh sb="15" eb="16">
      <t>ナニ</t>
    </rPh>
    <rPh sb="17" eb="18">
      <t>ミ</t>
    </rPh>
    <rPh sb="27" eb="30">
      <t>ボシュウチュウ</t>
    </rPh>
    <phoneticPr fontId="33"/>
  </si>
  <si>
    <t>9:30～ままと
15時～　
自然発見！ダンゴムシの秘密をさぐろう</t>
    <rPh sb="12" eb="13">
      <t>ジ</t>
    </rPh>
    <rPh sb="16" eb="18">
      <t>シゼン</t>
    </rPh>
    <rPh sb="18" eb="20">
      <t>ハッケン</t>
    </rPh>
    <rPh sb="27" eb="29">
      <t>ヒミツ</t>
    </rPh>
    <phoneticPr fontId="33"/>
  </si>
  <si>
    <t xml:space="preserve">
14時～キャプテンヤスのポケモン折り紙道場「レベルアップして伝説のポケモンに挑戦しよう！」</t>
    <rPh sb="3" eb="4">
      <t>ジ</t>
    </rPh>
    <rPh sb="17" eb="18">
      <t>オ</t>
    </rPh>
    <rPh sb="19" eb="22">
      <t>ガミドウジョウ</t>
    </rPh>
    <rPh sb="31" eb="33">
      <t>デンセツ</t>
    </rPh>
    <rPh sb="39" eb="41">
      <t>チョウセン</t>
    </rPh>
    <phoneticPr fontId="33"/>
  </si>
  <si>
    <t xml:space="preserve">
15時～100％純粋な精油でつくる「虫よけスプレー」ワークショップ（要申込）</t>
    <rPh sb="3" eb="4">
      <t>ジ</t>
    </rPh>
    <rPh sb="9" eb="11">
      <t>ジュンスイ</t>
    </rPh>
    <rPh sb="12" eb="14">
      <t>セイユ</t>
    </rPh>
    <rPh sb="19" eb="20">
      <t>ムシ</t>
    </rPh>
    <rPh sb="35" eb="36">
      <t>ヨウ</t>
    </rPh>
    <rPh sb="36" eb="38">
      <t>モウシコミ</t>
    </rPh>
    <phoneticPr fontId="33"/>
  </si>
  <si>
    <t>9：45～
リフレッシュヨガ（要申込）
16時～子どもたちに音楽を届けるプロジェクト「ピアノとヴァイオリンの生演奏」</t>
    <rPh sb="15" eb="16">
      <t>ヨウ</t>
    </rPh>
    <rPh sb="16" eb="18">
      <t>モウシコミ</t>
    </rPh>
    <rPh sb="23" eb="24">
      <t>ジ</t>
    </rPh>
    <rPh sb="25" eb="26">
      <t>コ</t>
    </rPh>
    <rPh sb="31" eb="33">
      <t>オンガク</t>
    </rPh>
    <rPh sb="34" eb="35">
      <t>トド</t>
    </rPh>
    <rPh sb="55" eb="56">
      <t>ナマ</t>
    </rPh>
    <rPh sb="56" eb="58">
      <t>エンソウ</t>
    </rPh>
    <phoneticPr fontId="33"/>
  </si>
  <si>
    <t>コロナ禍のため、定員23人とさせていただきます。　来園の際は、来館者名簿のご記入にご協力お願いいたします。
　　　まんまるKids：人数が多くなった場合には小学生低学年を優先させていただきます。</t>
    <rPh sb="67" eb="69">
      <t>ニンズウ</t>
    </rPh>
    <rPh sb="70" eb="71">
      <t>オオ</t>
    </rPh>
    <rPh sb="75" eb="77">
      <t>バアイ</t>
    </rPh>
    <rPh sb="79" eb="82">
      <t>ショウガクセイ</t>
    </rPh>
    <rPh sb="82" eb="85">
      <t>テイガクネン</t>
    </rPh>
    <rPh sb="86" eb="88">
      <t>ユウセン</t>
    </rPh>
    <phoneticPr fontId="33"/>
  </si>
  <si>
    <t>午後から休館</t>
    <rPh sb="0" eb="2">
      <t>ゴゴ</t>
    </rPh>
    <rPh sb="4" eb="6">
      <t>キュウカン</t>
    </rPh>
    <phoneticPr fontId="33"/>
  </si>
  <si>
    <t>休館（8/13PM～8/21）</t>
    <rPh sb="0" eb="2">
      <t>キュウカン</t>
    </rPh>
    <phoneticPr fontId="33"/>
  </si>
  <si>
    <t>AMままと</t>
    <phoneticPr fontId="33"/>
  </si>
  <si>
    <t>休館</t>
    <rPh sb="0" eb="2">
      <t>キュウカン</t>
    </rPh>
    <phoneticPr fontId="33"/>
  </si>
  <si>
    <t>まんまる貸し出しPM</t>
    <rPh sb="4" eb="5">
      <t>カ</t>
    </rPh>
    <rPh sb="6" eb="7">
      <t>ダ</t>
    </rPh>
    <phoneticPr fontId="33"/>
  </si>
  <si>
    <t>お笑いライブ16～</t>
    <rPh sb="1" eb="2">
      <t>ワラ</t>
    </rPh>
    <phoneticPr fontId="33"/>
  </si>
  <si>
    <t>キッズ体操
14：30～</t>
    <rPh sb="3" eb="5">
      <t>タイソウ</t>
    </rPh>
    <phoneticPr fontId="33"/>
  </si>
  <si>
    <t>ポケモン折り紙
道場　　14～</t>
    <rPh sb="4" eb="5">
      <t>オ</t>
    </rPh>
    <rPh sb="6" eb="7">
      <t>ガミ</t>
    </rPh>
    <rPh sb="8" eb="10">
      <t>ドウジョウ</t>
    </rPh>
    <phoneticPr fontId="33"/>
  </si>
  <si>
    <t xml:space="preserve">○お知らせ○
　　・9月から毎週月曜日は9時半～17時まで通してオープンします。軽食持ち込み可。
　　　※コロナの状況によっては利用内容が変更になることもありますので、ご了承ください。
　　・9月7日（水）9時45分～リフレッシュヨガ教室　15時30分～100万人のクラシックライブ開催決定
　　・9月21日（水）9時45分～リフレッシュヨガ教室　15時30分～調布市読み語りの会による紙芝居等　
</t>
    <rPh sb="2" eb="3">
      <t>シ</t>
    </rPh>
    <rPh sb="11" eb="12">
      <t>ガツ</t>
    </rPh>
    <rPh sb="14" eb="16">
      <t>マイシュウ</t>
    </rPh>
    <rPh sb="16" eb="19">
      <t>ゲツヨウビ</t>
    </rPh>
    <rPh sb="21" eb="23">
      <t>ジハン</t>
    </rPh>
    <rPh sb="26" eb="27">
      <t>ジ</t>
    </rPh>
    <rPh sb="29" eb="30">
      <t>トオ</t>
    </rPh>
    <rPh sb="40" eb="42">
      <t>ケイショク</t>
    </rPh>
    <rPh sb="42" eb="43">
      <t>モ</t>
    </rPh>
    <rPh sb="44" eb="45">
      <t>コ</t>
    </rPh>
    <rPh sb="46" eb="47">
      <t>カ</t>
    </rPh>
    <rPh sb="57" eb="59">
      <t>ジョウキョウ</t>
    </rPh>
    <rPh sb="64" eb="66">
      <t>リヨウ</t>
    </rPh>
    <rPh sb="66" eb="68">
      <t>ナイヨウ</t>
    </rPh>
    <rPh sb="69" eb="71">
      <t>ヘンコウ</t>
    </rPh>
    <rPh sb="85" eb="87">
      <t>リョウショウ</t>
    </rPh>
    <rPh sb="97" eb="98">
      <t>ガツ</t>
    </rPh>
    <rPh sb="99" eb="100">
      <t>ニチ</t>
    </rPh>
    <rPh sb="101" eb="102">
      <t>ミズ</t>
    </rPh>
    <rPh sb="104" eb="105">
      <t>ジ</t>
    </rPh>
    <rPh sb="107" eb="108">
      <t>フン</t>
    </rPh>
    <rPh sb="117" eb="119">
      <t>キョウシツ</t>
    </rPh>
    <rPh sb="122" eb="123">
      <t>ジ</t>
    </rPh>
    <rPh sb="125" eb="126">
      <t>プン</t>
    </rPh>
    <rPh sb="130" eb="132">
      <t>マンニン</t>
    </rPh>
    <rPh sb="141" eb="143">
      <t>カイサイ</t>
    </rPh>
    <rPh sb="143" eb="145">
      <t>ケッテイ</t>
    </rPh>
    <rPh sb="150" eb="151">
      <t>ガツ</t>
    </rPh>
    <rPh sb="153" eb="154">
      <t>ニチ</t>
    </rPh>
    <rPh sb="155" eb="156">
      <t>ミズ</t>
    </rPh>
    <rPh sb="176" eb="177">
      <t>ジ</t>
    </rPh>
    <rPh sb="179" eb="180">
      <t>プン</t>
    </rPh>
    <rPh sb="181" eb="184">
      <t>チョウフシ</t>
    </rPh>
    <rPh sb="184" eb="185">
      <t>ヨ</t>
    </rPh>
    <rPh sb="186" eb="187">
      <t>カタ</t>
    </rPh>
    <rPh sb="189" eb="190">
      <t>カイ</t>
    </rPh>
    <rPh sb="193" eb="196">
      <t>カミシバイ</t>
    </rPh>
    <rPh sb="196" eb="197">
      <t>トウ</t>
    </rPh>
    <phoneticPr fontId="33"/>
  </si>
  <si>
    <t>リフレッシュヨガ教室9:45～
100万人のクラシックライブ15:30～</t>
    <rPh sb="8" eb="10">
      <t>キョウシツ</t>
    </rPh>
    <rPh sb="19" eb="21">
      <t>マンニン</t>
    </rPh>
    <phoneticPr fontId="33"/>
  </si>
  <si>
    <t>リフレッシュヨガ教室9:45～
読み語りの会15:30～</t>
    <rPh sb="8" eb="10">
      <t>キョウシツ</t>
    </rPh>
    <rPh sb="16" eb="17">
      <t>ヨ</t>
    </rPh>
    <rPh sb="18" eb="19">
      <t>カタ</t>
    </rPh>
    <rPh sb="21" eb="22">
      <t>カイ</t>
    </rPh>
    <phoneticPr fontId="33"/>
  </si>
  <si>
    <t>月曜日のみ9:30～17:00まで通してオープンします。</t>
    <rPh sb="0" eb="3">
      <t>ゲツヨウビ</t>
    </rPh>
    <rPh sb="17" eb="18">
      <t>トオ</t>
    </rPh>
    <phoneticPr fontId="33"/>
  </si>
  <si>
    <t xml:space="preserve">
ままと　９:３０～</t>
    <phoneticPr fontId="33"/>
  </si>
  <si>
    <t>○お知らせ○
　　・9月から毎週月曜日は9時半～17時まで通してオープンします。軽食持ち込み可。
　　　※コロナの状況によっては利用内容が変更になることもありますので、ご了承ください。</t>
    <phoneticPr fontId="33"/>
  </si>
  <si>
    <t xml:space="preserve">アロマワークショップ美肌クリーム作り10：00～
</t>
    <rPh sb="10" eb="12">
      <t>ビハダ</t>
    </rPh>
    <rPh sb="16" eb="17">
      <t>ツク</t>
    </rPh>
    <phoneticPr fontId="33"/>
  </si>
  <si>
    <t>ままと</t>
    <phoneticPr fontId="33"/>
  </si>
  <si>
    <t>ポケモン折り紙道場</t>
    <rPh sb="4" eb="5">
      <t>オ</t>
    </rPh>
    <rPh sb="6" eb="7">
      <t>ガミ</t>
    </rPh>
    <rPh sb="7" eb="9">
      <t>ドウジョウ</t>
    </rPh>
    <phoneticPr fontId="33"/>
  </si>
  <si>
    <t>リフレッシュヨガ9：45～</t>
    <phoneticPr fontId="33"/>
  </si>
  <si>
    <t>アロマワークショップ10～</t>
    <phoneticPr fontId="33"/>
  </si>
  <si>
    <t>まんまる
貸し出し</t>
    <rPh sb="5" eb="6">
      <t>カ</t>
    </rPh>
    <rPh sb="7" eb="8">
      <t>ダ</t>
    </rPh>
    <phoneticPr fontId="33"/>
  </si>
  <si>
    <t>★9月より、月曜日は9時半～17時までご利用いただけます。軽食持ち込み可。ただしコロナの感染状況によっては変更になる場合もあります。
★11月26日（土）オペラミニコンサート第1部16時～第2部19時～も予定しています。</t>
    <rPh sb="2" eb="3">
      <t>ガツ</t>
    </rPh>
    <rPh sb="6" eb="9">
      <t>ゲツヨウビ</t>
    </rPh>
    <rPh sb="11" eb="13">
      <t>ジハン</t>
    </rPh>
    <rPh sb="16" eb="17">
      <t>ジ</t>
    </rPh>
    <rPh sb="20" eb="22">
      <t>リヨウ</t>
    </rPh>
    <rPh sb="29" eb="31">
      <t>ケイショク</t>
    </rPh>
    <rPh sb="31" eb="32">
      <t>モ</t>
    </rPh>
    <rPh sb="33" eb="34">
      <t>コ</t>
    </rPh>
    <rPh sb="35" eb="36">
      <t>カ</t>
    </rPh>
    <rPh sb="44" eb="46">
      <t>カンセン</t>
    </rPh>
    <rPh sb="46" eb="48">
      <t>ジョウキョウ</t>
    </rPh>
    <rPh sb="53" eb="55">
      <t>ヘンコウ</t>
    </rPh>
    <rPh sb="58" eb="60">
      <t>バアイ</t>
    </rPh>
    <rPh sb="71" eb="72">
      <t>ガツ</t>
    </rPh>
    <rPh sb="74" eb="75">
      <t>ニチ</t>
    </rPh>
    <rPh sb="76" eb="77">
      <t>ド</t>
    </rPh>
    <rPh sb="88" eb="89">
      <t>ダイ</t>
    </rPh>
    <rPh sb="90" eb="91">
      <t>ブ</t>
    </rPh>
    <rPh sb="93" eb="94">
      <t>ジ</t>
    </rPh>
    <rPh sb="95" eb="96">
      <t>ダイ</t>
    </rPh>
    <rPh sb="97" eb="98">
      <t>ブ</t>
    </rPh>
    <rPh sb="100" eb="101">
      <t>ジ</t>
    </rPh>
    <rPh sb="103" eb="105">
      <t>ヨテイ</t>
    </rPh>
    <phoneticPr fontId="33"/>
  </si>
  <si>
    <t>ままと9:30～</t>
    <phoneticPr fontId="33"/>
  </si>
  <si>
    <r>
      <rPr>
        <sz val="20"/>
        <color rgb="FF00B050"/>
        <rFont val="Meiryo UI"/>
        <family val="3"/>
        <charset val="128"/>
      </rPr>
      <t>★</t>
    </r>
    <r>
      <rPr>
        <b/>
        <sz val="20"/>
        <color rgb="FF00B050"/>
        <rFont val="Meiryo UI"/>
        <family val="3"/>
        <charset val="128"/>
      </rPr>
      <t>月曜日は9時半～17時までご利用いただけます。軽食持ち込み可</t>
    </r>
    <r>
      <rPr>
        <sz val="20"/>
        <rFont val="Meiryo UI"/>
        <family val="3"/>
        <charset val="128"/>
      </rPr>
      <t>。ただしコロナの感染状況によっては変更になる場合もあります。</t>
    </r>
    <phoneticPr fontId="33"/>
  </si>
  <si>
    <t>祝日のため
休館</t>
    <rPh sb="0" eb="2">
      <t>シュクジツ</t>
    </rPh>
    <rPh sb="6" eb="8">
      <t>キュウカン</t>
    </rPh>
    <phoneticPr fontId="33"/>
  </si>
  <si>
    <t>まんまる
貸し出しのため休館</t>
    <rPh sb="5" eb="6">
      <t>カ</t>
    </rPh>
    <rPh sb="7" eb="8">
      <t>ダ</t>
    </rPh>
    <rPh sb="12" eb="14">
      <t>キュウカン</t>
    </rPh>
    <phoneticPr fontId="33"/>
  </si>
  <si>
    <t>ままと9:30～
アロマワークショップ10～</t>
    <phoneticPr fontId="33"/>
  </si>
  <si>
    <t>ミニオペラコンサート
第1部16時～
第2部19時～</t>
    <rPh sb="11" eb="12">
      <t>ダイ</t>
    </rPh>
    <rPh sb="13" eb="14">
      <t>ブ</t>
    </rPh>
    <rPh sb="16" eb="17">
      <t>ジ</t>
    </rPh>
    <rPh sb="19" eb="20">
      <t>ダイ</t>
    </rPh>
    <rPh sb="21" eb="22">
      <t>ブ</t>
    </rPh>
    <rPh sb="24" eb="25">
      <t>ジ</t>
    </rPh>
    <phoneticPr fontId="33"/>
  </si>
  <si>
    <t>リフレッシュヨガ
9：45～</t>
    <phoneticPr fontId="33"/>
  </si>
  <si>
    <t>リフレッシュヨガ
9:45～
ままと 9:30～</t>
    <phoneticPr fontId="33"/>
  </si>
  <si>
    <t>リフレッシュヨガ9:45～</t>
    <phoneticPr fontId="33"/>
  </si>
  <si>
    <t>まんまる貸し出し</t>
    <rPh sb="4" eb="5">
      <t>カ</t>
    </rPh>
    <rPh sb="6" eb="7">
      <t>ダ</t>
    </rPh>
    <phoneticPr fontId="33"/>
  </si>
  <si>
    <t>1月5日
まで</t>
    <rPh sb="1" eb="2">
      <t>ガツ</t>
    </rPh>
    <rPh sb="3" eb="4">
      <t>ニチ</t>
    </rPh>
    <phoneticPr fontId="33"/>
  </si>
  <si>
    <r>
      <rPr>
        <sz val="20"/>
        <color rgb="FFFF0000"/>
        <rFont val="Meiryo UI"/>
        <family val="3"/>
        <charset val="128"/>
      </rPr>
      <t>臨時閉館</t>
    </r>
    <r>
      <rPr>
        <sz val="20"/>
        <color theme="1" tint="0.14999847407452621"/>
        <rFont val="Meiryo UI"/>
        <family val="3"/>
        <charset val="128"/>
      </rPr>
      <t xml:space="preserve">
プログラミングワークショップ開催のため</t>
    </r>
    <rPh sb="0" eb="2">
      <t>リンジ</t>
    </rPh>
    <rPh sb="2" eb="4">
      <t>ヘイカン</t>
    </rPh>
    <rPh sb="19" eb="21">
      <t>カイサイ</t>
    </rPh>
    <phoneticPr fontId="33"/>
  </si>
  <si>
    <r>
      <rPr>
        <b/>
        <sz val="20"/>
        <color rgb="FF00B050"/>
        <rFont val="Meiryo UI"/>
        <family val="3"/>
        <charset val="128"/>
      </rPr>
      <t>★月曜日は9時半～17時までご利用いただけます。軽食持ち込み可。</t>
    </r>
    <r>
      <rPr>
        <sz val="20"/>
        <color theme="1" tint="0.14999847407452621"/>
        <rFont val="Meiryo UI"/>
        <family val="2"/>
      </rPr>
      <t>ただしコロナの感染状況によっては変更になる場合もあります。</t>
    </r>
    <phoneticPr fontId="33"/>
  </si>
  <si>
    <t>AMまんまる貸出
15～ポケモンカード大会</t>
    <rPh sb="6" eb="7">
      <t>カ</t>
    </rPh>
    <rPh sb="7" eb="8">
      <t>ダ</t>
    </rPh>
    <rPh sb="19" eb="21">
      <t>タイカイ</t>
    </rPh>
    <phoneticPr fontId="33"/>
  </si>
  <si>
    <t>15～海賊団クリスマスパーティ</t>
    <rPh sb="3" eb="6">
      <t>カイゾクダン</t>
    </rPh>
    <phoneticPr fontId="33"/>
  </si>
  <si>
    <t>AMロミロミマッサージ</t>
    <phoneticPr fontId="33"/>
  </si>
  <si>
    <t>9:45～リフレッシュヨガ
15～100万人のクラシックライブ</t>
    <rPh sb="20" eb="22">
      <t>マンニン</t>
    </rPh>
    <phoneticPr fontId="33"/>
  </si>
  <si>
    <t>9:30～ままと</t>
    <phoneticPr fontId="33"/>
  </si>
  <si>
    <t>10:00～アロマワークショップ</t>
    <phoneticPr fontId="33"/>
  </si>
  <si>
    <r>
      <t>Merry Christmas</t>
    </r>
    <r>
      <rPr>
        <sz val="18"/>
        <color rgb="FF000000"/>
        <rFont val="+mn-e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</si>
</sst>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0_ ;_ &quot;¥&quot;* \-#,##0_ ;_ &quot;¥&quot;* &quot;-&quot;_ ;_ @_ "/>
    <numFmt numFmtId="44" formatCode="_ &quot;¥&quot;* #,##0.00_ ;_ &quot;¥&quot;* \-#,##0.00_ ;_ &quot;¥&quot;* &quot;-&quot;??_ ;_ @_ "/>
    <numFmt numFmtId="176" formatCode="_(* #,##0_);_(* \(#,##0\);_(* &quot;-&quot;_);_(@_)"/>
    <numFmt numFmtId="177" formatCode="_(* #,##0.00_);_(* \(#,##0.00\);_(* &quot;-&quot;??_);_(@_)"/>
    <numFmt numFmtId="178" formatCode="d"/>
  </numFmts>
  <fonts count="62">
    <font>
      <sz val="11"/>
      <color theme="1" tint="0.24994659260841701"/>
      <name val="Meiryo UI"/>
      <family val="2"/>
    </font>
    <font>
      <sz val="8"/>
      <name val="Arial"/>
      <family val="2"/>
    </font>
    <font>
      <sz val="11"/>
      <color theme="1"/>
      <name val="Meiryo UI"/>
      <family val="2"/>
    </font>
    <font>
      <sz val="11"/>
      <color indexed="63"/>
      <name val="Meiryo UI"/>
      <family val="2"/>
    </font>
    <font>
      <b/>
      <sz val="11"/>
      <color theme="0"/>
      <name val="Meiryo UI"/>
      <family val="2"/>
    </font>
    <font>
      <sz val="11"/>
      <color theme="0"/>
      <name val="Meiryo UI"/>
      <family val="2"/>
    </font>
    <font>
      <b/>
      <sz val="14"/>
      <color theme="0"/>
      <name val="Meiryo UI"/>
      <family val="2"/>
    </font>
    <font>
      <sz val="11"/>
      <color rgb="FF9C0006"/>
      <name val="Meiryo UI"/>
      <family val="2"/>
    </font>
    <font>
      <b/>
      <sz val="11"/>
      <color rgb="FFFA7D00"/>
      <name val="Meiryo UI"/>
      <family val="2"/>
    </font>
    <font>
      <sz val="11"/>
      <color theme="1" tint="0.34998626667073579"/>
      <name val="Meiryo UI"/>
      <family val="2"/>
    </font>
    <font>
      <i/>
      <sz val="11"/>
      <color rgb="FF7F7F7F"/>
      <name val="Meiryo UI"/>
      <family val="2"/>
    </font>
    <font>
      <sz val="11"/>
      <color rgb="FF006100"/>
      <name val="Meiryo UI"/>
      <family val="2"/>
    </font>
    <font>
      <sz val="11"/>
      <color theme="4" tint="-0.24994659260841701"/>
      <name val="Meiryo UI"/>
      <family val="2"/>
    </font>
    <font>
      <sz val="11"/>
      <color theme="1" tint="0.24994659260841701"/>
      <name val="Meiryo UI"/>
      <family val="2"/>
    </font>
    <font>
      <b/>
      <sz val="11"/>
      <color theme="1" tint="0.34998626667073579"/>
      <name val="Meiryo UI"/>
      <family val="2"/>
    </font>
    <font>
      <sz val="11"/>
      <color rgb="FF3F3F76"/>
      <name val="Meiryo UI"/>
      <family val="2"/>
    </font>
    <font>
      <sz val="11"/>
      <color rgb="FFFA7D00"/>
      <name val="Meiryo UI"/>
      <family val="2"/>
    </font>
    <font>
      <sz val="11"/>
      <color rgb="FF9C5700"/>
      <name val="Meiryo UI"/>
      <family val="2"/>
    </font>
    <font>
      <b/>
      <sz val="11"/>
      <color rgb="FF3F3F3F"/>
      <name val="Meiryo UI"/>
      <family val="2"/>
    </font>
    <font>
      <sz val="35"/>
      <color theme="4"/>
      <name val="Meiryo UI"/>
      <family val="2"/>
    </font>
    <font>
      <b/>
      <sz val="11"/>
      <color theme="1"/>
      <name val="Meiryo UI"/>
      <family val="2"/>
    </font>
    <font>
      <sz val="11"/>
      <color rgb="FFFF0000"/>
      <name val="Meiryo UI"/>
      <family val="2"/>
    </font>
    <font>
      <sz val="11"/>
      <name val="Meiryo UI"/>
      <family val="2"/>
    </font>
    <font>
      <sz val="12"/>
      <color theme="4" tint="-0.24994659260841701"/>
      <name val="Meiryo UI"/>
      <family val="2"/>
    </font>
    <font>
      <sz val="11"/>
      <color theme="1" tint="0.14999847407452621"/>
      <name val="Meiryo UI"/>
      <family val="2"/>
    </font>
    <font>
      <b/>
      <sz val="36"/>
      <color theme="8" tint="-0.499984740745262"/>
      <name val="Meiryo UI"/>
      <family val="2"/>
    </font>
    <font>
      <sz val="35"/>
      <color theme="1" tint="0.14999847407452621"/>
      <name val="Meiryo UI"/>
      <family val="2"/>
    </font>
    <font>
      <sz val="12"/>
      <color theme="1" tint="0.14999847407452621"/>
      <name val="Meiryo UI"/>
      <family val="2"/>
    </font>
    <font>
      <sz val="12"/>
      <name val="Meiryo UI"/>
      <family val="2"/>
    </font>
    <font>
      <sz val="10"/>
      <color theme="1" tint="0.14999847407452621"/>
      <name val="Meiryo UI"/>
      <family val="2"/>
    </font>
    <font>
      <b/>
      <sz val="36"/>
      <color theme="9" tint="-0.499984740745262"/>
      <name val="Meiryo UI"/>
      <family val="2"/>
    </font>
    <font>
      <b/>
      <sz val="36"/>
      <color theme="7" tint="-0.499984740745262"/>
      <name val="Meiryo UI"/>
      <family val="2"/>
    </font>
    <font>
      <b/>
      <sz val="36"/>
      <color theme="5" tint="-0.499984740745262"/>
      <name val="Meiryo UI"/>
      <family val="2"/>
    </font>
    <font>
      <sz val="6"/>
      <name val="ＭＳ Ｐゴシック"/>
      <family val="3"/>
      <charset val="128"/>
    </font>
    <font>
      <sz val="11"/>
      <color theme="1" tint="0.14999847407452621"/>
      <name val="Meiryo UI"/>
      <family val="3"/>
      <charset val="128"/>
    </font>
    <font>
      <sz val="12"/>
      <color theme="1" tint="0.14999847407452621"/>
      <name val="Meiryo UI"/>
      <family val="3"/>
      <charset val="128"/>
    </font>
    <font>
      <sz val="10"/>
      <color theme="1" tint="0.14999847407452621"/>
      <name val="Meiryo UI"/>
      <family val="3"/>
      <charset val="128"/>
    </font>
    <font>
      <sz val="10"/>
      <color theme="1" tint="0.14999847407452621"/>
      <name val="BIZ UDPゴシック"/>
      <family val="3"/>
      <charset val="128"/>
    </font>
    <font>
      <sz val="16"/>
      <color theme="1" tint="0.14999847407452621"/>
      <name val="BIZ UDPゴシック"/>
      <family val="3"/>
      <charset val="128"/>
    </font>
    <font>
      <sz val="14"/>
      <color theme="1" tint="0.14999847407452621"/>
      <name val="BIZ UDPゴシック"/>
      <family val="3"/>
      <charset val="128"/>
    </font>
    <font>
      <sz val="18"/>
      <color theme="1" tint="0.14999847407452621"/>
      <name val="BIZ UDPゴシック"/>
      <family val="3"/>
      <charset val="128"/>
    </font>
    <font>
      <sz val="14"/>
      <color theme="1" tint="0.14999847407452621"/>
      <name val="Meiryo UI"/>
      <family val="2"/>
    </font>
    <font>
      <sz val="20"/>
      <color rgb="FFFF0000"/>
      <name val="Meiryo UI"/>
      <family val="2"/>
    </font>
    <font>
      <sz val="20"/>
      <color theme="1" tint="0.14999847407452621"/>
      <name val="Meiryo UI"/>
      <family val="2"/>
    </font>
    <font>
      <sz val="28"/>
      <color rgb="FFFF0000"/>
      <name val="Meiryo UI"/>
      <family val="2"/>
    </font>
    <font>
      <sz val="20"/>
      <color theme="1" tint="0.14999847407452621"/>
      <name val="Meiryo UI"/>
      <family val="3"/>
      <charset val="128"/>
    </font>
    <font>
      <sz val="22"/>
      <color theme="1" tint="0.14999847407452621"/>
      <name val="Meiryo UI"/>
      <family val="2"/>
    </font>
    <font>
      <b/>
      <sz val="20"/>
      <color theme="1" tint="0.14999847407452621"/>
      <name val="Meiryo UI"/>
      <family val="3"/>
      <charset val="128"/>
    </font>
    <font>
      <b/>
      <sz val="24"/>
      <color rgb="FFFF0000"/>
      <name val="Meiryo UI"/>
      <family val="3"/>
      <charset val="128"/>
    </font>
    <font>
      <b/>
      <sz val="12"/>
      <color theme="1" tint="0.14999847407452621"/>
      <name val="Meiryo UI"/>
      <family val="3"/>
      <charset val="128"/>
    </font>
    <font>
      <b/>
      <sz val="18"/>
      <color rgb="FF00B0F0"/>
      <name val="Meiryo UI"/>
      <family val="3"/>
      <charset val="128"/>
    </font>
    <font>
      <b/>
      <sz val="16"/>
      <color theme="1" tint="0.14999847407452621"/>
      <name val="Meiryo UI"/>
      <family val="3"/>
      <charset val="128"/>
    </font>
    <font>
      <sz val="16"/>
      <color theme="1" tint="0.14999847407452621"/>
      <name val="Meiryo UI"/>
      <family val="2"/>
    </font>
    <font>
      <sz val="16"/>
      <color theme="1" tint="0.14999847407452621"/>
      <name val="Meiryo UI"/>
      <family val="3"/>
      <charset val="128"/>
    </font>
    <font>
      <sz val="18"/>
      <color rgb="FFFF0000"/>
      <name val="Meiryo UI"/>
      <family val="2"/>
    </font>
    <font>
      <sz val="20"/>
      <color rgb="FFFF0000"/>
      <name val="Meiryo UI"/>
      <family val="3"/>
      <charset val="128"/>
    </font>
    <font>
      <sz val="20"/>
      <name val="Meiryo UI"/>
      <family val="3"/>
      <charset val="128"/>
    </font>
    <font>
      <b/>
      <sz val="20"/>
      <color rgb="FF00B050"/>
      <name val="Meiryo UI"/>
      <family val="3"/>
      <charset val="128"/>
    </font>
    <font>
      <sz val="20"/>
      <color rgb="FF00B050"/>
      <name val="Meiryo UI"/>
      <family val="3"/>
      <charset val="128"/>
    </font>
    <font>
      <sz val="18"/>
      <color theme="1" tint="0.14999847407452621"/>
      <name val="Meiryo UI"/>
      <family val="2"/>
    </font>
    <font>
      <sz val="18"/>
      <color rgb="FF000000"/>
      <name val="Arial Black"/>
      <family val="2"/>
    </font>
    <font>
      <sz val="18"/>
      <color rgb="FF000000"/>
      <name val="+mn-ea"/>
      <family val="2"/>
    </font>
  </fonts>
  <fills count="38">
    <fill>
      <patternFill patternType="none"/>
    </fill>
    <fill>
      <patternFill patternType="gray125"/>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8">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8" tint="0.5999633777886288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8" tint="0.59996337778862885"/>
      </left>
      <right style="thin">
        <color theme="8" tint="0.59996337778862885"/>
      </right>
      <top style="thin">
        <color theme="8" tint="0.59996337778862885"/>
      </top>
      <bottom/>
      <diagonal/>
    </border>
    <border>
      <left style="thin">
        <color theme="8" tint="0.59996337778862885"/>
      </left>
      <right style="thin">
        <color theme="8" tint="0.59996337778862885"/>
      </right>
      <top/>
      <bottom style="thin">
        <color theme="8" tint="0.59996337778862885"/>
      </bottom>
      <diagonal/>
    </border>
    <border>
      <left/>
      <right style="thin">
        <color theme="8" tint="0.59996337778862885"/>
      </right>
      <top style="thin">
        <color theme="8" tint="0.59996337778862885"/>
      </top>
      <bottom/>
      <diagonal/>
    </border>
    <border>
      <left/>
      <right style="thin">
        <color theme="8" tint="0.59996337778862885"/>
      </right>
      <top/>
      <bottom style="thin">
        <color theme="8" tint="0.59996337778862885"/>
      </bottom>
      <diagonal/>
    </border>
    <border>
      <left/>
      <right/>
      <top style="thin">
        <color theme="8" tint="0.59996337778862885"/>
      </top>
      <bottom/>
      <diagonal/>
    </border>
    <border>
      <left style="thin">
        <color theme="9" tint="0.59996337778862885"/>
      </left>
      <right style="thin">
        <color theme="9" tint="0.59996337778862885"/>
      </right>
      <top style="thin">
        <color theme="9" tint="0.59996337778862885"/>
      </top>
      <bottom/>
      <diagonal/>
    </border>
    <border>
      <left style="thin">
        <color theme="9" tint="0.59996337778862885"/>
      </left>
      <right style="thin">
        <color theme="9" tint="0.59996337778862885"/>
      </right>
      <top/>
      <bottom style="thin">
        <color theme="9" tint="0.59996337778862885"/>
      </bottom>
      <diagonal/>
    </border>
    <border>
      <left/>
      <right/>
      <top/>
      <bottom style="thin">
        <color theme="9" tint="0.59996337778862885"/>
      </bottom>
      <diagonal/>
    </border>
    <border>
      <left/>
      <right style="thin">
        <color theme="9" tint="0.59996337778862885"/>
      </right>
      <top/>
      <bottom style="thin">
        <color theme="9" tint="0.59996337778862885"/>
      </bottom>
      <diagonal/>
    </border>
    <border>
      <left/>
      <right/>
      <top style="thin">
        <color theme="9" tint="0.59996337778862885"/>
      </top>
      <bottom/>
      <diagonal/>
    </border>
    <border>
      <left/>
      <right style="thin">
        <color theme="9" tint="0.59996337778862885"/>
      </right>
      <top style="thin">
        <color theme="9" tint="0.59996337778862885"/>
      </top>
      <bottom/>
      <diagonal/>
    </border>
    <border>
      <left style="thin">
        <color theme="7" tint="0.59996337778862885"/>
      </left>
      <right style="thin">
        <color theme="7" tint="0.59996337778862885"/>
      </right>
      <top style="thin">
        <color theme="7" tint="0.59996337778862885"/>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9" tint="0.59996337778862885"/>
      </left>
      <right style="thin">
        <color theme="9" tint="0.59996337778862885"/>
      </right>
      <top/>
      <bottom/>
      <diagonal/>
    </border>
    <border>
      <left style="medium">
        <color rgb="FF00B050"/>
      </left>
      <right style="medium">
        <color rgb="FF00B050"/>
      </right>
      <top style="medium">
        <color rgb="FF00B050"/>
      </top>
      <bottom/>
      <diagonal/>
    </border>
    <border>
      <left style="medium">
        <color rgb="FF00B050"/>
      </left>
      <right style="medium">
        <color rgb="FF00B050"/>
      </right>
      <top/>
      <bottom style="medium">
        <color rgb="FF00B050"/>
      </bottom>
      <diagonal/>
    </border>
    <border>
      <left style="medium">
        <color rgb="FF00B050"/>
      </left>
      <right style="medium">
        <color rgb="FF00B050"/>
      </right>
      <top/>
      <bottom/>
      <diagonal/>
    </border>
    <border>
      <left style="thick">
        <color theme="7" tint="0.39994506668294322"/>
      </left>
      <right style="thick">
        <color theme="7" tint="0.39994506668294322"/>
      </right>
      <top style="thick">
        <color theme="7" tint="0.39994506668294322"/>
      </top>
      <bottom style="thick">
        <color theme="7" tint="0.39994506668294322"/>
      </bottom>
      <diagonal/>
    </border>
    <border>
      <left style="thick">
        <color theme="7" tint="0.39994506668294322"/>
      </left>
      <right style="thick">
        <color theme="7" tint="0.39994506668294322"/>
      </right>
      <top/>
      <bottom style="thick">
        <color theme="7" tint="0.39994506668294322"/>
      </bottom>
      <diagonal/>
    </border>
    <border>
      <left style="thick">
        <color theme="7" tint="0.39994506668294322"/>
      </left>
      <right style="thick">
        <color theme="7" tint="0.39994506668294322"/>
      </right>
      <top style="thick">
        <color theme="7" tint="0.39994506668294322"/>
      </top>
      <bottom/>
      <diagonal/>
    </border>
    <border>
      <left style="thick">
        <color theme="7"/>
      </left>
      <right style="thick">
        <color theme="7"/>
      </right>
      <top style="thick">
        <color theme="7"/>
      </top>
      <bottom/>
      <diagonal/>
    </border>
    <border>
      <left style="thick">
        <color theme="7"/>
      </left>
      <right style="thick">
        <color theme="7"/>
      </right>
      <top/>
      <bottom style="thick">
        <color theme="7"/>
      </bottom>
      <diagonal/>
    </border>
    <border>
      <left style="thick">
        <color theme="5"/>
      </left>
      <right style="thick">
        <color theme="7"/>
      </right>
      <top style="thick">
        <color theme="5"/>
      </top>
      <bottom style="thick">
        <color theme="7"/>
      </bottom>
      <diagonal/>
    </border>
    <border>
      <left style="thick">
        <color theme="7"/>
      </left>
      <right style="thick">
        <color theme="7"/>
      </right>
      <top style="thick">
        <color theme="5"/>
      </top>
      <bottom style="thick">
        <color theme="7"/>
      </bottom>
      <diagonal/>
    </border>
    <border>
      <left style="thick">
        <color theme="7"/>
      </left>
      <right style="thick">
        <color theme="5"/>
      </right>
      <top style="thick">
        <color theme="5"/>
      </top>
      <bottom style="thick">
        <color theme="7"/>
      </bottom>
      <diagonal/>
    </border>
    <border>
      <left style="thick">
        <color theme="5"/>
      </left>
      <right style="thick">
        <color theme="7"/>
      </right>
      <top style="thick">
        <color theme="7"/>
      </top>
      <bottom/>
      <diagonal/>
    </border>
    <border>
      <left style="thick">
        <color theme="7"/>
      </left>
      <right style="thick">
        <color theme="5"/>
      </right>
      <top style="thick">
        <color theme="7"/>
      </top>
      <bottom/>
      <diagonal/>
    </border>
    <border>
      <left style="thick">
        <color theme="5"/>
      </left>
      <right style="thick">
        <color theme="7"/>
      </right>
      <top/>
      <bottom style="thick">
        <color theme="7"/>
      </bottom>
      <diagonal/>
    </border>
    <border>
      <left style="thick">
        <color theme="7"/>
      </left>
      <right style="thick">
        <color theme="5"/>
      </right>
      <top/>
      <bottom style="thick">
        <color theme="7"/>
      </bottom>
      <diagonal/>
    </border>
    <border>
      <left style="thick">
        <color theme="5"/>
      </left>
      <right style="thick">
        <color theme="7"/>
      </right>
      <top/>
      <bottom style="thick">
        <color theme="5"/>
      </bottom>
      <diagonal/>
    </border>
    <border>
      <left style="thick">
        <color theme="7"/>
      </left>
      <right style="thick">
        <color theme="7"/>
      </right>
      <top/>
      <bottom style="thick">
        <color theme="5"/>
      </bottom>
      <diagonal/>
    </border>
    <border>
      <left style="thick">
        <color theme="7"/>
      </left>
      <right style="thick">
        <color theme="5"/>
      </right>
      <top/>
      <bottom style="thick">
        <color theme="5"/>
      </bottom>
      <diagonal/>
    </border>
    <border>
      <left style="thick">
        <color theme="5"/>
      </left>
      <right style="thin">
        <color theme="0"/>
      </right>
      <top style="thick">
        <color theme="5"/>
      </top>
      <bottom/>
      <diagonal/>
    </border>
    <border>
      <left style="thin">
        <color theme="0"/>
      </left>
      <right style="thin">
        <color theme="0"/>
      </right>
      <top style="thick">
        <color theme="5"/>
      </top>
      <bottom/>
      <diagonal/>
    </border>
    <border>
      <left style="thin">
        <color theme="0"/>
      </left>
      <right style="thick">
        <color theme="5"/>
      </right>
      <top style="thick">
        <color theme="5"/>
      </top>
      <bottom/>
      <diagonal/>
    </border>
    <border>
      <left style="thick">
        <color theme="5"/>
      </left>
      <right style="thin">
        <color theme="7" tint="0.59996337778862885"/>
      </right>
      <top style="thin">
        <color theme="7" tint="0.59996337778862885"/>
      </top>
      <bottom/>
      <diagonal/>
    </border>
    <border>
      <left style="thin">
        <color theme="7" tint="0.59996337778862885"/>
      </left>
      <right style="thick">
        <color theme="5"/>
      </right>
      <top style="thin">
        <color theme="7" tint="0.59996337778862885"/>
      </top>
      <bottom/>
      <diagonal/>
    </border>
    <border>
      <left style="thick">
        <color theme="5"/>
      </left>
      <right/>
      <top/>
      <bottom style="thick">
        <color theme="5"/>
      </bottom>
      <diagonal/>
    </border>
    <border>
      <left/>
      <right/>
      <top/>
      <bottom style="thick">
        <color theme="5"/>
      </bottom>
      <diagonal/>
    </border>
    <border>
      <left/>
      <right style="thick">
        <color theme="5"/>
      </right>
      <top/>
      <bottom style="thick">
        <color theme="5"/>
      </bottom>
      <diagonal/>
    </border>
    <border>
      <left style="thick">
        <color theme="5"/>
      </left>
      <right style="thin">
        <color theme="7" tint="0.59996337778862885"/>
      </right>
      <top/>
      <bottom/>
      <diagonal/>
    </border>
    <border>
      <left style="thin">
        <color theme="7" tint="0.59996337778862885"/>
      </left>
      <right style="thin">
        <color theme="7" tint="0.59996337778862885"/>
      </right>
      <top/>
      <bottom/>
      <diagonal/>
    </border>
    <border>
      <left style="thin">
        <color theme="7" tint="0.59996337778862885"/>
      </left>
      <right style="thick">
        <color theme="5"/>
      </right>
      <top/>
      <bottom/>
      <diagonal/>
    </border>
    <border>
      <left style="thick">
        <color theme="5"/>
      </left>
      <right style="thin">
        <color theme="7" tint="0.59996337778862885"/>
      </right>
      <top/>
      <bottom style="thick">
        <color theme="5"/>
      </bottom>
      <diagonal/>
    </border>
    <border>
      <left style="thin">
        <color theme="7" tint="0.59996337778862885"/>
      </left>
      <right style="thin">
        <color theme="7" tint="0.59996337778862885"/>
      </right>
      <top/>
      <bottom style="thick">
        <color theme="5"/>
      </bottom>
      <diagonal/>
    </border>
    <border>
      <left style="thin">
        <color theme="7" tint="0.59996337778862885"/>
      </left>
      <right style="thick">
        <color theme="5"/>
      </right>
      <top/>
      <bottom style="thick">
        <color theme="5"/>
      </bottom>
      <diagonal/>
    </border>
    <border>
      <left style="thin">
        <color theme="7" tint="0.59996337778862885"/>
      </left>
      <right/>
      <top/>
      <bottom style="thick">
        <color theme="5"/>
      </bottom>
      <diagonal/>
    </border>
    <border>
      <left/>
      <right style="thin">
        <color theme="7" tint="0.59996337778862885"/>
      </right>
      <top/>
      <bottom style="thick">
        <color theme="5"/>
      </bottom>
      <diagonal/>
    </border>
    <border>
      <left style="thick">
        <color theme="5"/>
      </left>
      <right style="thick">
        <color theme="5"/>
      </right>
      <top style="thick">
        <color theme="5"/>
      </top>
      <bottom style="thick">
        <color theme="5"/>
      </bottom>
      <diagonal/>
    </border>
    <border>
      <left style="thick">
        <color theme="5"/>
      </left>
      <right style="thick">
        <color theme="5"/>
      </right>
      <top style="thick">
        <color theme="5"/>
      </top>
      <bottom/>
      <diagonal/>
    </border>
    <border>
      <left style="thick">
        <color theme="5"/>
      </left>
      <right style="thick">
        <color theme="5"/>
      </right>
      <top/>
      <bottom style="thick">
        <color theme="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theme="5" tint="-0.24994659260841701"/>
      </left>
      <right style="thick">
        <color theme="5" tint="-0.24994659260841701"/>
      </right>
      <top style="thick">
        <color theme="5" tint="-0.24994659260841701"/>
      </top>
      <bottom style="thick">
        <color theme="5" tint="-0.24994659260841701"/>
      </bottom>
      <diagonal/>
    </border>
    <border>
      <left style="thick">
        <color theme="5" tint="-0.24994659260841701"/>
      </left>
      <right style="thick">
        <color theme="5" tint="-0.24994659260841701"/>
      </right>
      <top style="thick">
        <color theme="5" tint="-0.24994659260841701"/>
      </top>
      <bottom/>
      <diagonal/>
    </border>
    <border>
      <left style="thick">
        <color theme="5" tint="-0.24994659260841701"/>
      </left>
      <right style="thick">
        <color theme="5" tint="-0.24994659260841701"/>
      </right>
      <top/>
      <bottom style="thick">
        <color theme="5" tint="-0.24994659260841701"/>
      </bottom>
      <diagonal/>
    </border>
    <border>
      <left style="thick">
        <color theme="7" tint="0.39994506668294322"/>
      </left>
      <right/>
      <top style="thick">
        <color theme="7" tint="0.39994506668294322"/>
      </top>
      <bottom style="thick">
        <color theme="7" tint="0.39994506668294322"/>
      </bottom>
      <diagonal/>
    </border>
    <border>
      <left/>
      <right/>
      <top style="thick">
        <color theme="7" tint="0.39994506668294322"/>
      </top>
      <bottom style="thick">
        <color theme="7" tint="0.39994506668294322"/>
      </bottom>
      <diagonal/>
    </border>
    <border>
      <left/>
      <right style="thick">
        <color theme="7" tint="0.39994506668294322"/>
      </right>
      <top style="thick">
        <color theme="7" tint="0.39994506668294322"/>
      </top>
      <bottom style="thick">
        <color theme="7" tint="0.39994506668294322"/>
      </bottom>
      <diagonal/>
    </border>
    <border>
      <left style="thick">
        <color theme="8"/>
      </left>
      <right style="medium">
        <color theme="8"/>
      </right>
      <top style="thick">
        <color theme="8"/>
      </top>
      <bottom style="medium">
        <color theme="8"/>
      </bottom>
      <diagonal/>
    </border>
    <border>
      <left style="medium">
        <color theme="8"/>
      </left>
      <right style="medium">
        <color theme="8"/>
      </right>
      <top style="thick">
        <color theme="8"/>
      </top>
      <bottom style="medium">
        <color theme="8"/>
      </bottom>
      <diagonal/>
    </border>
    <border>
      <left style="medium">
        <color theme="8"/>
      </left>
      <right style="thick">
        <color theme="8"/>
      </right>
      <top style="thick">
        <color theme="8"/>
      </top>
      <bottom style="medium">
        <color theme="8"/>
      </bottom>
      <diagonal/>
    </border>
    <border>
      <left style="thick">
        <color theme="8"/>
      </left>
      <right style="medium">
        <color theme="8"/>
      </right>
      <top/>
      <bottom style="medium">
        <color theme="8"/>
      </bottom>
      <diagonal/>
    </border>
    <border>
      <left style="medium">
        <color theme="8"/>
      </left>
      <right style="medium">
        <color theme="8"/>
      </right>
      <top/>
      <bottom style="medium">
        <color theme="8"/>
      </bottom>
      <diagonal/>
    </border>
    <border>
      <left style="medium">
        <color theme="8"/>
      </left>
      <right style="thick">
        <color theme="8"/>
      </right>
      <top/>
      <bottom style="medium">
        <color theme="8"/>
      </bottom>
      <diagonal/>
    </border>
    <border>
      <left style="thick">
        <color theme="8"/>
      </left>
      <right style="medium">
        <color theme="8"/>
      </right>
      <top style="medium">
        <color theme="8"/>
      </top>
      <bottom/>
      <diagonal/>
    </border>
    <border>
      <left style="medium">
        <color theme="8"/>
      </left>
      <right style="medium">
        <color theme="8"/>
      </right>
      <top style="medium">
        <color theme="8"/>
      </top>
      <bottom/>
      <diagonal/>
    </border>
    <border>
      <left style="medium">
        <color theme="8"/>
      </left>
      <right style="thick">
        <color theme="8"/>
      </right>
      <top style="medium">
        <color theme="8"/>
      </top>
      <bottom/>
      <diagonal/>
    </border>
    <border>
      <left style="thick">
        <color theme="8"/>
      </left>
      <right style="medium">
        <color theme="8"/>
      </right>
      <top/>
      <bottom style="thick">
        <color theme="8"/>
      </bottom>
      <diagonal/>
    </border>
    <border>
      <left style="medium">
        <color theme="8"/>
      </left>
      <right style="medium">
        <color theme="8"/>
      </right>
      <top/>
      <bottom style="thick">
        <color theme="8"/>
      </bottom>
      <diagonal/>
    </border>
    <border>
      <left style="medium">
        <color theme="8"/>
      </left>
      <right style="thick">
        <color theme="8"/>
      </right>
      <top/>
      <bottom style="thick">
        <color theme="8"/>
      </bottom>
      <diagonal/>
    </border>
    <border>
      <left style="medium">
        <color theme="8"/>
      </left>
      <right/>
      <top/>
      <bottom style="medium">
        <color theme="8"/>
      </bottom>
      <diagonal/>
    </border>
    <border>
      <left/>
      <right/>
      <top/>
      <bottom style="medium">
        <color theme="8"/>
      </bottom>
      <diagonal/>
    </border>
  </borders>
  <cellStyleXfs count="50">
    <xf numFmtId="0" fontId="0" fillId="0" borderId="0">
      <alignment vertical="top"/>
    </xf>
    <xf numFmtId="0" fontId="3" fillId="2" borderId="0" applyNumberFormat="0" applyBorder="0" applyAlignment="0" applyProtection="0"/>
    <xf numFmtId="0" fontId="12" fillId="0" borderId="3" applyNumberFormat="0" applyFill="0" applyProtection="0">
      <alignment horizontal="left" vertical="center" indent="1"/>
    </xf>
    <xf numFmtId="0" fontId="4" fillId="3" borderId="1" applyNumberFormat="0" applyAlignment="0" applyProtection="0"/>
    <xf numFmtId="0" fontId="6" fillId="4" borderId="2" applyNumberFormat="0" applyProtection="0">
      <alignment vertical="center"/>
    </xf>
    <xf numFmtId="0" fontId="19" fillId="0" borderId="0" applyFill="0" applyBorder="0" applyProtection="0">
      <alignment vertical="center"/>
    </xf>
    <xf numFmtId="177" fontId="9" fillId="0" borderId="0" applyFont="0" applyFill="0" applyBorder="0" applyAlignment="0" applyProtection="0"/>
    <xf numFmtId="176" fontId="9" fillId="0" borderId="0" applyFont="0" applyFill="0" applyBorder="0" applyAlignment="0" applyProtection="0"/>
    <xf numFmtId="44"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4" fillId="5" borderId="0" applyBorder="0" applyProtection="0">
      <alignment horizontal="left" vertical="top" wrapText="1" indent="1"/>
    </xf>
    <xf numFmtId="178" fontId="9" fillId="0" borderId="0">
      <alignment horizontal="left" indent="1"/>
    </xf>
    <xf numFmtId="0" fontId="22" fillId="5" borderId="0" applyNumberFormat="0" applyFont="0" applyBorder="0" applyAlignment="0">
      <alignment horizontal="left" vertical="center" indent="1"/>
    </xf>
    <xf numFmtId="0" fontId="23" fillId="0" borderId="0">
      <alignment horizontal="left" indent="1"/>
    </xf>
    <xf numFmtId="0" fontId="12" fillId="0" borderId="0" applyFill="0" applyProtection="0"/>
    <xf numFmtId="0" fontId="13" fillId="0" borderId="0" applyFill="0" applyProtection="0"/>
    <xf numFmtId="0" fontId="11" fillId="10" borderId="0" applyNumberFormat="0" applyBorder="0" applyAlignment="0" applyProtection="0"/>
    <xf numFmtId="0" fontId="7" fillId="11" borderId="0" applyNumberFormat="0" applyBorder="0" applyAlignment="0" applyProtection="0"/>
    <xf numFmtId="0" fontId="17" fillId="12" borderId="0" applyNumberFormat="0" applyBorder="0" applyAlignment="0" applyProtection="0"/>
    <xf numFmtId="0" fontId="15" fillId="13" borderId="21" applyNumberFormat="0" applyAlignment="0" applyProtection="0"/>
    <xf numFmtId="0" fontId="18" fillId="14" borderId="22" applyNumberFormat="0" applyAlignment="0" applyProtection="0"/>
    <xf numFmtId="0" fontId="8" fillId="14" borderId="21" applyNumberFormat="0" applyAlignment="0" applyProtection="0"/>
    <xf numFmtId="0" fontId="16" fillId="0" borderId="23" applyNumberFormat="0" applyFill="0" applyAlignment="0" applyProtection="0"/>
    <xf numFmtId="0" fontId="4" fillId="15" borderId="24" applyNumberFormat="0" applyAlignment="0" applyProtection="0"/>
    <xf numFmtId="0" fontId="21" fillId="0" borderId="0" applyNumberFormat="0" applyFill="0" applyBorder="0" applyAlignment="0" applyProtection="0"/>
    <xf numFmtId="0" fontId="13" fillId="16" borderId="25" applyNumberFormat="0" applyFont="0" applyAlignment="0" applyProtection="0"/>
    <xf numFmtId="0" fontId="10" fillId="0" borderId="0" applyNumberFormat="0" applyFill="0" applyBorder="0" applyAlignment="0" applyProtection="0"/>
    <xf numFmtId="0" fontId="20" fillId="0" borderId="26" applyNumberFormat="0" applyFill="0" applyAlignment="0" applyProtection="0"/>
    <xf numFmtId="0" fontId="2" fillId="17" borderId="0" applyNumberFormat="0" applyBorder="0" applyAlignment="0" applyProtection="0"/>
    <xf numFmtId="0" fontId="2" fillId="18" borderId="0" applyNumberFormat="0" applyBorder="0" applyAlignment="0" applyProtection="0"/>
    <xf numFmtId="0" fontId="5"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5"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5"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5"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cellStyleXfs>
  <cellXfs count="219">
    <xf numFmtId="0" fontId="0" fillId="0" borderId="0" xfId="0">
      <alignment vertical="top"/>
    </xf>
    <xf numFmtId="0" fontId="24" fillId="0" borderId="0" xfId="0" applyFont="1">
      <alignment vertical="top"/>
    </xf>
    <xf numFmtId="0" fontId="24" fillId="0" borderId="0" xfId="2" applyFont="1" applyFill="1" applyBorder="1" applyAlignment="1">
      <alignment vertical="center"/>
    </xf>
    <xf numFmtId="0" fontId="26" fillId="0" borderId="0" xfId="5" applyFont="1" applyFill="1" applyAlignment="1">
      <alignment horizontal="left" vertical="center"/>
    </xf>
    <xf numFmtId="0" fontId="27" fillId="0" borderId="0" xfId="0" applyFont="1" applyAlignment="1">
      <alignment horizontal="center" vertical="center"/>
    </xf>
    <xf numFmtId="0" fontId="28" fillId="6" borderId="4" xfId="2" applyFont="1" applyFill="1" applyBorder="1" applyAlignment="1">
      <alignment horizontal="center" vertical="center"/>
    </xf>
    <xf numFmtId="0" fontId="28" fillId="6" borderId="5" xfId="2" applyFont="1" applyFill="1" applyBorder="1" applyAlignment="1">
      <alignment horizontal="center" vertical="center"/>
    </xf>
    <xf numFmtId="0" fontId="28" fillId="6" borderId="6" xfId="2" applyFont="1" applyFill="1" applyBorder="1" applyAlignment="1">
      <alignment horizontal="center" vertical="center"/>
    </xf>
    <xf numFmtId="0" fontId="27" fillId="0" borderId="0" xfId="0" applyFont="1" applyAlignment="1">
      <alignment horizontal="left" vertical="center" indent="1"/>
    </xf>
    <xf numFmtId="0" fontId="24" fillId="0" borderId="8" xfId="16" applyFont="1" applyFill="1" applyBorder="1" applyAlignment="1">
      <alignment horizontal="center" vertical="center"/>
    </xf>
    <xf numFmtId="0" fontId="29" fillId="0" borderId="0" xfId="0" applyFont="1" applyAlignment="1">
      <alignment horizontal="left" vertical="top" wrapText="1" indent="1"/>
    </xf>
    <xf numFmtId="0" fontId="29" fillId="0" borderId="10" xfId="0" applyFont="1" applyBorder="1" applyAlignment="1">
      <alignment horizontal="left" vertical="top" wrapText="1" indent="1"/>
    </xf>
    <xf numFmtId="0" fontId="24" fillId="0" borderId="8" xfId="14" applyFont="1" applyBorder="1" applyAlignment="1">
      <alignment horizontal="center" vertical="center"/>
    </xf>
    <xf numFmtId="0" fontId="29" fillId="0" borderId="10" xfId="13" applyFont="1" applyFill="1" applyBorder="1" applyAlignment="1">
      <alignment horizontal="left" vertical="top" wrapText="1" indent="1"/>
    </xf>
    <xf numFmtId="0" fontId="28" fillId="8" borderId="4" xfId="2" applyFont="1" applyFill="1" applyBorder="1" applyAlignment="1">
      <alignment horizontal="center" vertical="center"/>
    </xf>
    <xf numFmtId="0" fontId="28" fillId="8" borderId="5" xfId="2" applyFont="1" applyFill="1" applyBorder="1" applyAlignment="1">
      <alignment horizontal="center" vertical="center"/>
    </xf>
    <xf numFmtId="0" fontId="28" fillId="8" borderId="6" xfId="2" applyFont="1" applyFill="1" applyBorder="1" applyAlignment="1">
      <alignment horizontal="center" vertical="center"/>
    </xf>
    <xf numFmtId="0" fontId="29" fillId="0" borderId="15" xfId="0" applyFont="1" applyBorder="1" applyAlignment="1">
      <alignment horizontal="left" vertical="top" wrapText="1" indent="1"/>
    </xf>
    <xf numFmtId="0" fontId="29" fillId="0" borderId="15" xfId="13" applyFont="1" applyFill="1" applyBorder="1" applyAlignment="1">
      <alignment horizontal="left" vertical="top" wrapText="1" indent="1"/>
    </xf>
    <xf numFmtId="0" fontId="34" fillId="0" borderId="0" xfId="0" applyFont="1">
      <alignment vertical="top"/>
    </xf>
    <xf numFmtId="0" fontId="35" fillId="0" borderId="0" xfId="0" applyFont="1" applyAlignment="1">
      <alignment horizontal="center" vertical="center"/>
    </xf>
    <xf numFmtId="0" fontId="35" fillId="0" borderId="0" xfId="0" applyFont="1" applyAlignment="1">
      <alignment horizontal="left" vertical="center" indent="1"/>
    </xf>
    <xf numFmtId="0" fontId="36" fillId="0" borderId="0" xfId="0" applyFont="1" applyAlignment="1">
      <alignment horizontal="left" vertical="top" wrapText="1" indent="1"/>
    </xf>
    <xf numFmtId="178" fontId="27" fillId="0" borderId="9" xfId="12" applyFont="1" applyBorder="1" applyAlignment="1">
      <alignment horizontal="right" indent="1"/>
    </xf>
    <xf numFmtId="178" fontId="27" fillId="0" borderId="11" xfId="12" applyFont="1" applyBorder="1" applyAlignment="1">
      <alignment horizontal="right" indent="1"/>
    </xf>
    <xf numFmtId="178" fontId="27" fillId="0" borderId="9" xfId="13" applyNumberFormat="1" applyFont="1" applyFill="1" applyBorder="1" applyAlignment="1">
      <alignment horizontal="right" vertical="center" wrapText="1" indent="1"/>
    </xf>
    <xf numFmtId="178" fontId="27" fillId="0" borderId="9" xfId="12" applyFont="1" applyBorder="1" applyAlignment="1">
      <alignment horizontal="right" vertical="center" indent="1"/>
    </xf>
    <xf numFmtId="178" fontId="27" fillId="0" borderId="20" xfId="12" applyFont="1" applyBorder="1" applyAlignment="1">
      <alignment horizontal="right" indent="1"/>
    </xf>
    <xf numFmtId="178" fontId="27" fillId="0" borderId="14" xfId="12" applyFont="1" applyBorder="1" applyAlignment="1">
      <alignment horizontal="right" indent="1"/>
    </xf>
    <xf numFmtId="178" fontId="27" fillId="0" borderId="14" xfId="13" applyNumberFormat="1" applyFont="1" applyFill="1" applyBorder="1" applyAlignment="1">
      <alignment horizontal="right" vertical="center" wrapText="1" indent="1"/>
    </xf>
    <xf numFmtId="178" fontId="27" fillId="0" borderId="14" xfId="12" applyFont="1" applyBorder="1" applyAlignment="1">
      <alignment horizontal="right" vertical="center" indent="1"/>
    </xf>
    <xf numFmtId="0" fontId="29" fillId="0" borderId="27" xfId="13" applyFont="1" applyFill="1" applyBorder="1" applyAlignment="1">
      <alignment horizontal="left" vertical="top" wrapText="1" indent="1"/>
    </xf>
    <xf numFmtId="178" fontId="27" fillId="0" borderId="28" xfId="12" applyFont="1" applyBorder="1" applyAlignment="1">
      <alignment horizontal="right" vertical="center" indent="1"/>
    </xf>
    <xf numFmtId="0" fontId="37" fillId="0" borderId="29" xfId="0" applyFont="1" applyBorder="1" applyAlignment="1">
      <alignment horizontal="left" vertical="top" wrapText="1" indent="1"/>
    </xf>
    <xf numFmtId="0" fontId="29" fillId="0" borderId="29" xfId="13" applyFont="1" applyFill="1" applyBorder="1" applyAlignment="1">
      <alignment horizontal="left" vertical="top" wrapText="1" indent="1"/>
    </xf>
    <xf numFmtId="178" fontId="27" fillId="0" borderId="30" xfId="13" applyNumberFormat="1" applyFont="1" applyFill="1" applyBorder="1" applyAlignment="1">
      <alignment horizontal="right" vertical="center" wrapText="1" indent="1"/>
    </xf>
    <xf numFmtId="178" fontId="27" fillId="0" borderId="30" xfId="12" applyFont="1" applyBorder="1" applyAlignment="1">
      <alignment horizontal="right" vertical="center" indent="1"/>
    </xf>
    <xf numFmtId="0" fontId="40" fillId="0" borderId="29" xfId="0" applyFont="1" applyBorder="1" applyAlignment="1">
      <alignment horizontal="left" vertical="top" wrapText="1" indent="1"/>
    </xf>
    <xf numFmtId="0" fontId="29" fillId="0" borderId="29" xfId="0" applyFont="1" applyBorder="1" applyAlignment="1">
      <alignment horizontal="left" vertical="top" wrapText="1" indent="1"/>
    </xf>
    <xf numFmtId="0" fontId="39" fillId="0" borderId="29" xfId="0" applyFont="1" applyBorder="1" applyAlignment="1">
      <alignment horizontal="left" vertical="top" wrapText="1" indent="1"/>
    </xf>
    <xf numFmtId="0" fontId="38" fillId="0" borderId="29" xfId="0" applyFont="1" applyBorder="1" applyAlignment="1">
      <alignment horizontal="left" vertical="top" wrapText="1" indent="1"/>
    </xf>
    <xf numFmtId="0" fontId="28" fillId="9" borderId="31" xfId="2" applyFont="1" applyFill="1" applyBorder="1" applyAlignment="1">
      <alignment horizontal="center" vertical="center"/>
    </xf>
    <xf numFmtId="0" fontId="29" fillId="0" borderId="32" xfId="13" applyFont="1" applyFill="1" applyBorder="1" applyAlignment="1">
      <alignment horizontal="left" vertical="top" wrapText="1" indent="1"/>
    </xf>
    <xf numFmtId="178" fontId="27" fillId="0" borderId="33" xfId="13" applyNumberFormat="1" applyFont="1" applyFill="1" applyBorder="1" applyAlignment="1">
      <alignment horizontal="right" vertical="center" wrapText="1" indent="1"/>
    </xf>
    <xf numFmtId="0" fontId="29" fillId="0" borderId="32" xfId="0" applyFont="1" applyBorder="1" applyAlignment="1">
      <alignment horizontal="left" vertical="top" wrapText="1" indent="1"/>
    </xf>
    <xf numFmtId="178" fontId="27" fillId="0" borderId="33" xfId="12" applyFont="1" applyBorder="1" applyAlignment="1">
      <alignment horizontal="right" vertical="center" indent="1"/>
    </xf>
    <xf numFmtId="178" fontId="27" fillId="0" borderId="33" xfId="12" applyFont="1" applyBorder="1" applyAlignment="1">
      <alignment horizontal="right" indent="1"/>
    </xf>
    <xf numFmtId="0" fontId="41" fillId="0" borderId="32" xfId="13" applyFont="1" applyFill="1" applyBorder="1" applyAlignment="1">
      <alignment horizontal="left" vertical="top" wrapText="1" indent="1"/>
    </xf>
    <xf numFmtId="0" fontId="41" fillId="0" borderId="32" xfId="0" applyFont="1" applyBorder="1" applyAlignment="1">
      <alignment horizontal="left" vertical="top" wrapText="1" indent="1"/>
    </xf>
    <xf numFmtId="0" fontId="42" fillId="0" borderId="32" xfId="0" applyFont="1" applyBorder="1" applyAlignment="1">
      <alignment horizontal="center" vertical="center" wrapText="1"/>
    </xf>
    <xf numFmtId="0" fontId="41" fillId="0" borderId="32" xfId="13" applyFont="1" applyFill="1" applyBorder="1" applyAlignment="1">
      <alignment horizontal="left" vertical="center" wrapText="1" indent="1"/>
    </xf>
    <xf numFmtId="0" fontId="41" fillId="0" borderId="32" xfId="0" applyFont="1" applyBorder="1" applyAlignment="1">
      <alignment horizontal="left" vertical="center" wrapText="1" indent="1"/>
    </xf>
    <xf numFmtId="0" fontId="41" fillId="0" borderId="32" xfId="13" applyFont="1" applyFill="1" applyBorder="1" applyAlignment="1">
      <alignment horizontal="left" vertical="top" wrapText="1"/>
    </xf>
    <xf numFmtId="0" fontId="29" fillId="0" borderId="35" xfId="0" applyFont="1" applyBorder="1" applyAlignment="1">
      <alignment horizontal="left" vertical="top" wrapText="1" indent="1"/>
    </xf>
    <xf numFmtId="0" fontId="29" fillId="0" borderId="35" xfId="13" applyFont="1" applyFill="1" applyBorder="1" applyAlignment="1">
      <alignment horizontal="left" vertical="top" wrapText="1" indent="1"/>
    </xf>
    <xf numFmtId="178" fontId="27" fillId="0" borderId="34" xfId="12" applyFont="1" applyBorder="1" applyAlignment="1">
      <alignment horizontal="right" indent="1"/>
    </xf>
    <xf numFmtId="178" fontId="27" fillId="0" borderId="34" xfId="13" applyNumberFormat="1" applyFont="1" applyFill="1" applyBorder="1" applyAlignment="1">
      <alignment horizontal="right" vertical="center" wrapText="1" indent="1"/>
    </xf>
    <xf numFmtId="178" fontId="27" fillId="0" borderId="34" xfId="12" applyFont="1" applyBorder="1" applyAlignment="1">
      <alignment horizontal="right" vertical="center" indent="1"/>
    </xf>
    <xf numFmtId="0" fontId="43" fillId="0" borderId="35" xfId="13" applyFont="1" applyFill="1" applyBorder="1" applyAlignment="1">
      <alignment horizontal="left" vertical="top" wrapText="1" indent="1"/>
    </xf>
    <xf numFmtId="0" fontId="43" fillId="0" borderId="35" xfId="0" applyFont="1" applyBorder="1" applyAlignment="1">
      <alignment horizontal="left" vertical="center" wrapText="1"/>
    </xf>
    <xf numFmtId="0" fontId="28" fillId="9" borderId="36" xfId="2" applyFont="1" applyFill="1" applyBorder="1" applyAlignment="1">
      <alignment horizontal="center" vertical="center"/>
    </xf>
    <xf numFmtId="0" fontId="28" fillId="9" borderId="37" xfId="2" applyFont="1" applyFill="1" applyBorder="1" applyAlignment="1">
      <alignment horizontal="center" vertical="center"/>
    </xf>
    <xf numFmtId="0" fontId="28" fillId="9" borderId="38" xfId="2" applyFont="1" applyFill="1" applyBorder="1" applyAlignment="1">
      <alignment horizontal="center" vertical="center"/>
    </xf>
    <xf numFmtId="178" fontId="27" fillId="0" borderId="39" xfId="12" applyFont="1" applyBorder="1" applyAlignment="1">
      <alignment horizontal="right" indent="1"/>
    </xf>
    <xf numFmtId="178" fontId="27" fillId="0" borderId="40" xfId="12" applyFont="1" applyBorder="1" applyAlignment="1">
      <alignment horizontal="right" indent="1"/>
    </xf>
    <xf numFmtId="0" fontId="29" fillId="0" borderId="41" xfId="0" applyFont="1" applyBorder="1" applyAlignment="1">
      <alignment horizontal="left" vertical="top" wrapText="1" indent="1"/>
    </xf>
    <xf numFmtId="0" fontId="29" fillId="0" borderId="42" xfId="0" applyFont="1" applyBorder="1" applyAlignment="1">
      <alignment horizontal="left" vertical="top" wrapText="1" indent="1"/>
    </xf>
    <xf numFmtId="178" fontId="27" fillId="0" borderId="39" xfId="13" applyNumberFormat="1" applyFont="1" applyFill="1" applyBorder="1" applyAlignment="1">
      <alignment horizontal="right" vertical="center" wrapText="1" indent="1"/>
    </xf>
    <xf numFmtId="178" fontId="27" fillId="0" borderId="40" xfId="13" applyNumberFormat="1" applyFont="1" applyFill="1" applyBorder="1" applyAlignment="1">
      <alignment horizontal="right" vertical="center" wrapText="1" indent="1"/>
    </xf>
    <xf numFmtId="0" fontId="29" fillId="0" borderId="41" xfId="13" applyFont="1" applyFill="1" applyBorder="1" applyAlignment="1">
      <alignment horizontal="left" vertical="top" wrapText="1" indent="1"/>
    </xf>
    <xf numFmtId="0" fontId="29" fillId="0" borderId="42" xfId="13" applyFont="1" applyFill="1" applyBorder="1" applyAlignment="1">
      <alignment horizontal="left" vertical="top" wrapText="1" indent="1"/>
    </xf>
    <xf numFmtId="178" fontId="27" fillId="0" borderId="39" xfId="12" applyFont="1" applyBorder="1" applyAlignment="1">
      <alignment horizontal="right" vertical="center" indent="1"/>
    </xf>
    <xf numFmtId="178" fontId="27" fillId="0" borderId="40" xfId="12" applyFont="1" applyBorder="1" applyAlignment="1">
      <alignment horizontal="right" vertical="center" indent="1"/>
    </xf>
    <xf numFmtId="0" fontId="44" fillId="0" borderId="41" xfId="13" applyFont="1" applyFill="1" applyBorder="1" applyAlignment="1">
      <alignment horizontal="left" vertical="center" wrapText="1" indent="1"/>
    </xf>
    <xf numFmtId="0" fontId="43" fillId="0" borderId="42" xfId="13" applyFont="1" applyFill="1" applyBorder="1" applyAlignment="1">
      <alignment horizontal="left" vertical="top" wrapText="1" indent="1"/>
    </xf>
    <xf numFmtId="0" fontId="29" fillId="0" borderId="43" xfId="13" applyFont="1" applyFill="1" applyBorder="1" applyAlignment="1">
      <alignment horizontal="left" vertical="top" wrapText="1" indent="1"/>
    </xf>
    <xf numFmtId="0" fontId="29" fillId="0" borderId="44" xfId="13" applyFont="1" applyFill="1" applyBorder="1" applyAlignment="1">
      <alignment horizontal="left" vertical="top" wrapText="1" indent="1"/>
    </xf>
    <xf numFmtId="0" fontId="28" fillId="9" borderId="46" xfId="2" applyFont="1" applyFill="1" applyBorder="1" applyAlignment="1">
      <alignment horizontal="center" vertical="center"/>
    </xf>
    <xf numFmtId="0" fontId="28" fillId="9" borderId="47" xfId="2" applyFont="1" applyFill="1" applyBorder="1" applyAlignment="1">
      <alignment horizontal="center" vertical="center"/>
    </xf>
    <xf numFmtId="0" fontId="28" fillId="9" borderId="48" xfId="2" applyFont="1" applyFill="1" applyBorder="1" applyAlignment="1">
      <alignment horizontal="center" vertical="center"/>
    </xf>
    <xf numFmtId="178" fontId="27" fillId="0" borderId="49" xfId="12" applyFont="1" applyBorder="1" applyAlignment="1">
      <alignment horizontal="right" indent="1"/>
    </xf>
    <xf numFmtId="178" fontId="27" fillId="0" borderId="50" xfId="12" applyFont="1" applyBorder="1" applyAlignment="1">
      <alignment horizontal="right" indent="1"/>
    </xf>
    <xf numFmtId="178" fontId="27" fillId="0" borderId="54" xfId="13" applyNumberFormat="1" applyFont="1" applyFill="1" applyBorder="1" applyAlignment="1">
      <alignment horizontal="right" vertical="center" wrapText="1" indent="1"/>
    </xf>
    <xf numFmtId="178" fontId="27" fillId="0" borderId="55" xfId="13" applyNumberFormat="1" applyFont="1" applyFill="1" applyBorder="1" applyAlignment="1">
      <alignment horizontal="right" vertical="center" wrapText="1" indent="1"/>
    </xf>
    <xf numFmtId="178" fontId="27" fillId="0" borderId="56" xfId="13" applyNumberFormat="1" applyFont="1" applyFill="1" applyBorder="1" applyAlignment="1">
      <alignment horizontal="right" vertical="center" wrapText="1" indent="1"/>
    </xf>
    <xf numFmtId="178" fontId="27" fillId="0" borderId="54" xfId="12" applyFont="1" applyBorder="1" applyAlignment="1">
      <alignment horizontal="right" vertical="center" indent="1"/>
    </xf>
    <xf numFmtId="178" fontId="27" fillId="0" borderId="55" xfId="12" applyFont="1" applyBorder="1" applyAlignment="1">
      <alignment horizontal="right" vertical="center" indent="1"/>
    </xf>
    <xf numFmtId="178" fontId="27" fillId="0" borderId="56" xfId="12" applyFont="1" applyBorder="1" applyAlignment="1">
      <alignment horizontal="right" vertical="center" indent="1"/>
    </xf>
    <xf numFmtId="0" fontId="29" fillId="0" borderId="57" xfId="0" applyFont="1" applyBorder="1" applyAlignment="1">
      <alignment horizontal="left" vertical="top" wrapText="1" indent="1"/>
    </xf>
    <xf numFmtId="0" fontId="29" fillId="0" borderId="58" xfId="0" applyFont="1" applyBorder="1" applyAlignment="1">
      <alignment horizontal="left" vertical="top" wrapText="1" indent="1"/>
    </xf>
    <xf numFmtId="0" fontId="29" fillId="0" borderId="59" xfId="0" applyFont="1" applyBorder="1" applyAlignment="1">
      <alignment horizontal="left" vertical="top" wrapText="1" indent="1"/>
    </xf>
    <xf numFmtId="0" fontId="29" fillId="0" borderId="57" xfId="13" applyFont="1" applyFill="1" applyBorder="1" applyAlignment="1">
      <alignment horizontal="left" vertical="top" wrapText="1" indent="1"/>
    </xf>
    <xf numFmtId="0" fontId="29" fillId="0" borderId="58" xfId="13" applyFont="1" applyFill="1" applyBorder="1" applyAlignment="1">
      <alignment horizontal="left" vertical="top" wrapText="1" indent="1"/>
    </xf>
    <xf numFmtId="0" fontId="42" fillId="0" borderId="58" xfId="13" applyFont="1" applyFill="1" applyBorder="1" applyAlignment="1">
      <alignment horizontal="left" wrapText="1" indent="1"/>
    </xf>
    <xf numFmtId="0" fontId="29" fillId="0" borderId="59" xfId="13" applyFont="1" applyFill="1" applyBorder="1" applyAlignment="1">
      <alignment horizontal="left" vertical="top" wrapText="1" indent="1"/>
    </xf>
    <xf numFmtId="0" fontId="46" fillId="0" borderId="58" xfId="13" applyFont="1" applyFill="1" applyBorder="1" applyAlignment="1">
      <alignment horizontal="center" vertical="center" wrapText="1"/>
    </xf>
    <xf numFmtId="0" fontId="43" fillId="0" borderId="58" xfId="13" applyFont="1" applyFill="1" applyBorder="1" applyAlignment="1">
      <alignment horizontal="left" vertical="top" wrapText="1" indent="1"/>
    </xf>
    <xf numFmtId="0" fontId="47" fillId="0" borderId="58" xfId="13" applyFont="1" applyFill="1" applyBorder="1" applyAlignment="1">
      <alignment horizontal="left" vertical="center" wrapText="1" indent="1"/>
    </xf>
    <xf numFmtId="0" fontId="47" fillId="0" borderId="59" xfId="13" applyFont="1" applyFill="1" applyBorder="1" applyAlignment="1">
      <alignment horizontal="left" vertical="top" wrapText="1" indent="1"/>
    </xf>
    <xf numFmtId="0" fontId="28" fillId="7" borderId="62" xfId="2" applyFont="1" applyFill="1" applyBorder="1" applyAlignment="1">
      <alignment horizontal="center" vertical="center"/>
    </xf>
    <xf numFmtId="0" fontId="29" fillId="0" borderId="64" xfId="0" applyFont="1" applyBorder="1" applyAlignment="1">
      <alignment horizontal="left" vertical="top" wrapText="1" indent="1"/>
    </xf>
    <xf numFmtId="178" fontId="27" fillId="0" borderId="63" xfId="12" applyFont="1" applyBorder="1" applyAlignment="1">
      <alignment horizontal="right" indent="1"/>
    </xf>
    <xf numFmtId="0" fontId="29" fillId="0" borderId="64" xfId="13" applyFont="1" applyFill="1" applyBorder="1" applyAlignment="1">
      <alignment horizontal="left" vertical="top" wrapText="1" indent="1"/>
    </xf>
    <xf numFmtId="178" fontId="27" fillId="0" borderId="63" xfId="13" applyNumberFormat="1" applyFont="1" applyFill="1" applyBorder="1" applyAlignment="1">
      <alignment horizontal="right" vertical="center" wrapText="1" indent="1"/>
    </xf>
    <xf numFmtId="178" fontId="27" fillId="0" borderId="63" xfId="12" applyFont="1" applyBorder="1" applyAlignment="1">
      <alignment horizontal="right" vertical="center" indent="1"/>
    </xf>
    <xf numFmtId="0" fontId="47" fillId="0" borderId="64" xfId="13" applyFont="1" applyFill="1" applyBorder="1" applyAlignment="1">
      <alignment horizontal="left" vertical="top" wrapText="1" indent="3"/>
    </xf>
    <xf numFmtId="0" fontId="47" fillId="0" borderId="64" xfId="0" applyFont="1" applyBorder="1" applyAlignment="1">
      <alignment horizontal="left" vertical="top" wrapText="1" indent="3"/>
    </xf>
    <xf numFmtId="0" fontId="47" fillId="0" borderId="58" xfId="13" applyFont="1" applyFill="1" applyBorder="1" applyAlignment="1">
      <alignment horizontal="left" vertical="center" wrapText="1" indent="3"/>
    </xf>
    <xf numFmtId="0" fontId="48" fillId="0" borderId="64" xfId="13" applyFont="1" applyFill="1" applyBorder="1" applyAlignment="1">
      <alignment horizontal="center" vertical="center" wrapText="1"/>
    </xf>
    <xf numFmtId="178" fontId="49" fillId="0" borderId="63" xfId="12" applyFont="1" applyBorder="1" applyAlignment="1">
      <alignment horizontal="right" indent="1"/>
    </xf>
    <xf numFmtId="178" fontId="49" fillId="0" borderId="63" xfId="13" applyNumberFormat="1" applyFont="1" applyFill="1" applyBorder="1" applyAlignment="1">
      <alignment horizontal="right" vertical="center" wrapText="1" indent="1"/>
    </xf>
    <xf numFmtId="178" fontId="49" fillId="0" borderId="63" xfId="12" applyFont="1" applyBorder="1" applyAlignment="1">
      <alignment horizontal="right" vertical="center" indent="1"/>
    </xf>
    <xf numFmtId="0" fontId="47" fillId="0" borderId="64" xfId="13" applyFont="1" applyFill="1" applyBorder="1" applyAlignment="1">
      <alignment horizontal="left" vertical="top" wrapText="1" indent="5"/>
    </xf>
    <xf numFmtId="0" fontId="50" fillId="0" borderId="64" xfId="13" applyFont="1" applyFill="1" applyBorder="1" applyAlignment="1">
      <alignment horizontal="left" vertical="top" wrapText="1" indent="3"/>
    </xf>
    <xf numFmtId="178" fontId="51" fillId="0" borderId="63" xfId="12" applyFont="1" applyBorder="1" applyAlignment="1">
      <alignment horizontal="right" indent="1"/>
    </xf>
    <xf numFmtId="178" fontId="51" fillId="0" borderId="63" xfId="13" applyNumberFormat="1" applyFont="1" applyFill="1" applyBorder="1" applyAlignment="1">
      <alignment horizontal="right" vertical="center" wrapText="1" indent="1"/>
    </xf>
    <xf numFmtId="178" fontId="51" fillId="0" borderId="63" xfId="12" applyFont="1" applyBorder="1" applyAlignment="1">
      <alignment horizontal="right" vertical="center" indent="1"/>
    </xf>
    <xf numFmtId="0" fontId="28" fillId="7" borderId="68" xfId="2" applyFont="1" applyFill="1" applyBorder="1" applyAlignment="1">
      <alignment horizontal="center" vertical="center"/>
    </xf>
    <xf numFmtId="0" fontId="29" fillId="0" borderId="70" xfId="0" applyFont="1" applyBorder="1" applyAlignment="1">
      <alignment horizontal="left" vertical="top" wrapText="1" indent="1"/>
    </xf>
    <xf numFmtId="178" fontId="27" fillId="0" borderId="69" xfId="12" applyFont="1" applyBorder="1" applyAlignment="1">
      <alignment horizontal="right" indent="1"/>
    </xf>
    <xf numFmtId="0" fontId="29" fillId="0" borderId="70" xfId="13" applyFont="1" applyFill="1" applyBorder="1" applyAlignment="1">
      <alignment horizontal="left" vertical="top" wrapText="1" indent="1"/>
    </xf>
    <xf numFmtId="178" fontId="27" fillId="0" borderId="69" xfId="13" applyNumberFormat="1" applyFont="1" applyFill="1" applyBorder="1" applyAlignment="1">
      <alignment horizontal="right" vertical="center" wrapText="1" indent="1"/>
    </xf>
    <xf numFmtId="178" fontId="49" fillId="0" borderId="69" xfId="12" applyFont="1" applyBorder="1" applyAlignment="1">
      <alignment horizontal="right" indent="1"/>
    </xf>
    <xf numFmtId="178" fontId="49" fillId="0" borderId="69" xfId="13" applyNumberFormat="1" applyFont="1" applyFill="1" applyBorder="1" applyAlignment="1">
      <alignment horizontal="right" vertical="center" wrapText="1" indent="1"/>
    </xf>
    <xf numFmtId="178" fontId="49" fillId="0" borderId="69" xfId="12" applyFont="1" applyBorder="1" applyAlignment="1">
      <alignment horizontal="right" vertical="center" indent="1"/>
    </xf>
    <xf numFmtId="0" fontId="43" fillId="0" borderId="70" xfId="0" applyFont="1" applyBorder="1" applyAlignment="1">
      <alignment horizontal="left" vertical="top" wrapText="1" indent="1"/>
    </xf>
    <xf numFmtId="0" fontId="42" fillId="0" borderId="70" xfId="0" applyFont="1" applyBorder="1" applyAlignment="1">
      <alignment horizontal="center" vertical="center" wrapText="1"/>
    </xf>
    <xf numFmtId="0" fontId="43" fillId="0" borderId="70" xfId="13" applyFont="1" applyFill="1" applyBorder="1" applyAlignment="1">
      <alignment horizontal="left" vertical="top" wrapText="1" indent="1"/>
    </xf>
    <xf numFmtId="0" fontId="43" fillId="0" borderId="70" xfId="13" applyFont="1" applyFill="1" applyBorder="1" applyAlignment="1">
      <alignment horizontal="left" vertical="center" wrapText="1" indent="1"/>
    </xf>
    <xf numFmtId="0" fontId="43" fillId="0" borderId="70" xfId="13" applyFont="1" applyFill="1" applyBorder="1" applyAlignment="1">
      <alignment horizontal="center" vertical="center" wrapText="1"/>
    </xf>
    <xf numFmtId="0" fontId="43" fillId="0" borderId="70" xfId="0" applyFont="1" applyBorder="1" applyAlignment="1">
      <alignment horizontal="left" vertical="center" wrapText="1" indent="1"/>
    </xf>
    <xf numFmtId="0" fontId="28" fillId="7" borderId="31" xfId="2" applyFont="1" applyFill="1" applyBorder="1" applyAlignment="1">
      <alignment horizontal="center" vertical="center"/>
    </xf>
    <xf numFmtId="178" fontId="49" fillId="0" borderId="33" xfId="12" applyFont="1" applyBorder="1" applyAlignment="1">
      <alignment horizontal="right" indent="1"/>
    </xf>
    <xf numFmtId="178" fontId="49" fillId="0" borderId="33" xfId="13" applyNumberFormat="1" applyFont="1" applyFill="1" applyBorder="1" applyAlignment="1">
      <alignment horizontal="right" vertical="center" wrapText="1" indent="1"/>
    </xf>
    <xf numFmtId="178" fontId="49" fillId="0" borderId="33" xfId="12" applyFont="1" applyBorder="1" applyAlignment="1">
      <alignment horizontal="right" vertical="center" indent="1"/>
    </xf>
    <xf numFmtId="0" fontId="54" fillId="0" borderId="32" xfId="13" applyFont="1" applyFill="1" applyBorder="1" applyAlignment="1">
      <alignment horizontal="left" vertical="top" wrapText="1" indent="1"/>
    </xf>
    <xf numFmtId="0" fontId="43" fillId="0" borderId="32" xfId="0" applyFont="1" applyBorder="1" applyAlignment="1">
      <alignment horizontal="left" vertical="top" wrapText="1" indent="1"/>
    </xf>
    <xf numFmtId="0" fontId="43" fillId="0" borderId="32" xfId="13" applyFont="1" applyFill="1" applyBorder="1" applyAlignment="1">
      <alignment horizontal="left" vertical="center" wrapText="1" indent="1"/>
    </xf>
    <xf numFmtId="0" fontId="42" fillId="0" borderId="32" xfId="13" applyFont="1" applyFill="1" applyBorder="1" applyAlignment="1">
      <alignment horizontal="center" vertical="center" wrapText="1"/>
    </xf>
    <xf numFmtId="0" fontId="28" fillId="6" borderId="74" xfId="2" applyFont="1" applyFill="1" applyBorder="1" applyAlignment="1">
      <alignment horizontal="center" vertical="center"/>
    </xf>
    <xf numFmtId="0" fontId="28" fillId="6" borderId="75" xfId="2" applyFont="1" applyFill="1" applyBorder="1" applyAlignment="1">
      <alignment horizontal="center" vertical="center"/>
    </xf>
    <xf numFmtId="0" fontId="28" fillId="6" borderId="76" xfId="2" applyFont="1" applyFill="1" applyBorder="1" applyAlignment="1">
      <alignment horizontal="center" vertical="center"/>
    </xf>
    <xf numFmtId="0" fontId="29" fillId="0" borderId="77" xfId="0" applyFont="1" applyBorder="1" applyAlignment="1">
      <alignment horizontal="left" vertical="top" wrapText="1" indent="1"/>
    </xf>
    <xf numFmtId="0" fontId="29" fillId="0" borderId="78" xfId="0" applyFont="1" applyBorder="1" applyAlignment="1">
      <alignment horizontal="left" vertical="top" wrapText="1" indent="1"/>
    </xf>
    <xf numFmtId="0" fontId="29" fillId="0" borderId="79" xfId="0" applyFont="1" applyBorder="1" applyAlignment="1">
      <alignment horizontal="left" vertical="top" wrapText="1" indent="1"/>
    </xf>
    <xf numFmtId="178" fontId="27" fillId="0" borderId="80" xfId="12" applyFont="1" applyBorder="1" applyAlignment="1">
      <alignment horizontal="right" indent="1"/>
    </xf>
    <xf numFmtId="178" fontId="27" fillId="0" borderId="81" xfId="12" applyFont="1" applyBorder="1" applyAlignment="1">
      <alignment horizontal="right" indent="1"/>
    </xf>
    <xf numFmtId="0" fontId="29" fillId="0" borderId="78" xfId="13" applyFont="1" applyFill="1" applyBorder="1" applyAlignment="1">
      <alignment horizontal="left" vertical="top" wrapText="1" indent="1"/>
    </xf>
    <xf numFmtId="0" fontId="29" fillId="0" borderId="79" xfId="13" applyFont="1" applyFill="1" applyBorder="1" applyAlignment="1">
      <alignment horizontal="left" vertical="top" wrapText="1" indent="1"/>
    </xf>
    <xf numFmtId="178" fontId="27" fillId="0" borderId="80" xfId="13" applyNumberFormat="1" applyFont="1" applyFill="1" applyBorder="1" applyAlignment="1">
      <alignment horizontal="right" vertical="center" wrapText="1" indent="1"/>
    </xf>
    <xf numFmtId="178" fontId="27" fillId="0" borderId="81" xfId="13" applyNumberFormat="1" applyFont="1" applyFill="1" applyBorder="1" applyAlignment="1">
      <alignment horizontal="right" vertical="center" wrapText="1" indent="1"/>
    </xf>
    <xf numFmtId="178" fontId="27" fillId="0" borderId="82" xfId="12" applyFont="1" applyBorder="1" applyAlignment="1">
      <alignment horizontal="right" vertical="center" indent="1"/>
    </xf>
    <xf numFmtId="0" fontId="29" fillId="0" borderId="83" xfId="13" applyFont="1" applyFill="1" applyBorder="1" applyAlignment="1">
      <alignment horizontal="left" vertical="top" wrapText="1" indent="1"/>
    </xf>
    <xf numFmtId="0" fontId="43" fillId="0" borderId="78" xfId="13" applyFont="1" applyFill="1" applyBorder="1" applyAlignment="1">
      <alignment horizontal="left" vertical="top" wrapText="1" indent="1"/>
    </xf>
    <xf numFmtId="0" fontId="43" fillId="0" borderId="78" xfId="0" applyFont="1" applyBorder="1" applyAlignment="1">
      <alignment horizontal="left" vertical="top" wrapText="1" indent="1"/>
    </xf>
    <xf numFmtId="0" fontId="42" fillId="0" borderId="78" xfId="0" applyFont="1" applyBorder="1" applyAlignment="1">
      <alignment horizontal="left" vertical="center" wrapText="1" indent="1"/>
    </xf>
    <xf numFmtId="0" fontId="59" fillId="0" borderId="84" xfId="13" applyFont="1" applyFill="1" applyBorder="1" applyAlignment="1">
      <alignment horizontal="right" vertical="top" wrapText="1" indent="1"/>
    </xf>
    <xf numFmtId="0" fontId="29" fillId="0" borderId="86" xfId="13" applyFont="1" applyFill="1" applyBorder="1" applyAlignment="1">
      <alignment horizontal="left" vertical="top" wrapText="1" indent="1"/>
    </xf>
    <xf numFmtId="178" fontId="49" fillId="0" borderId="81" xfId="12" applyFont="1" applyBorder="1" applyAlignment="1">
      <alignment horizontal="right" indent="1"/>
    </xf>
    <xf numFmtId="178" fontId="49" fillId="0" borderId="82" xfId="12" applyFont="1" applyBorder="1" applyAlignment="1">
      <alignment horizontal="right" indent="1"/>
    </xf>
    <xf numFmtId="178" fontId="49" fillId="0" borderId="80" xfId="13" applyNumberFormat="1" applyFont="1" applyFill="1" applyBorder="1" applyAlignment="1">
      <alignment horizontal="right" vertical="center" wrapText="1" indent="1"/>
    </xf>
    <xf numFmtId="178" fontId="49" fillId="0" borderId="81" xfId="13" applyNumberFormat="1" applyFont="1" applyFill="1" applyBorder="1" applyAlignment="1">
      <alignment horizontal="right" vertical="center" wrapText="1" indent="1"/>
    </xf>
    <xf numFmtId="178" fontId="49" fillId="0" borderId="82" xfId="13" applyNumberFormat="1" applyFont="1" applyFill="1" applyBorder="1" applyAlignment="1">
      <alignment horizontal="right" vertical="center" wrapText="1" indent="1"/>
    </xf>
    <xf numFmtId="178" fontId="49" fillId="0" borderId="80" xfId="12" applyFont="1" applyBorder="1" applyAlignment="1">
      <alignment horizontal="right" vertical="center" indent="1"/>
    </xf>
    <xf numFmtId="178" fontId="49" fillId="0" borderId="81" xfId="12" applyFont="1" applyBorder="1" applyAlignment="1">
      <alignment horizontal="right" vertical="center" indent="1"/>
    </xf>
    <xf numFmtId="178" fontId="49" fillId="0" borderId="82" xfId="12" applyFont="1" applyBorder="1" applyAlignment="1">
      <alignment horizontal="right" vertical="center" indent="1"/>
    </xf>
    <xf numFmtId="0" fontId="45" fillId="0" borderId="77" xfId="13" applyFont="1" applyFill="1" applyBorder="1" applyAlignment="1">
      <alignment horizontal="left" vertical="center" wrapText="1" indent="1"/>
    </xf>
    <xf numFmtId="0" fontId="45" fillId="0" borderId="78" xfId="13" applyFont="1" applyFill="1" applyBorder="1" applyAlignment="1">
      <alignment horizontal="left" vertical="center" wrapText="1" indent="1"/>
    </xf>
    <xf numFmtId="0" fontId="43" fillId="0" borderId="78" xfId="0" applyFont="1" applyBorder="1" applyAlignment="1">
      <alignment horizontal="left" vertical="center" wrapText="1" indent="1"/>
    </xf>
    <xf numFmtId="0" fontId="43" fillId="0" borderId="78" xfId="13" applyFont="1" applyFill="1" applyBorder="1" applyAlignment="1">
      <alignment horizontal="left" vertical="center" wrapText="1" indent="1"/>
    </xf>
    <xf numFmtId="0" fontId="43" fillId="0" borderId="79" xfId="0" applyFont="1" applyBorder="1" applyAlignment="1">
      <alignment horizontal="left" vertical="center" wrapText="1" indent="1"/>
    </xf>
    <xf numFmtId="0" fontId="45" fillId="0" borderId="78" xfId="0" applyFont="1" applyBorder="1" applyAlignment="1">
      <alignment horizontal="left" vertical="center" wrapText="1" indent="1"/>
    </xf>
    <xf numFmtId="0" fontId="36" fillId="0" borderId="0" xfId="0" applyFont="1" applyAlignment="1">
      <alignment horizontal="center" vertical="top" wrapText="1"/>
    </xf>
    <xf numFmtId="0" fontId="60" fillId="0" borderId="79" xfId="0" applyFont="1" applyBorder="1" applyAlignment="1">
      <alignment vertical="center"/>
    </xf>
    <xf numFmtId="0" fontId="25" fillId="0" borderId="0" xfId="5" applyFont="1" applyFill="1" applyBorder="1">
      <alignment vertical="center"/>
    </xf>
    <xf numFmtId="0" fontId="24" fillId="0" borderId="13" xfId="11" applyFont="1" applyFill="1" applyBorder="1" applyAlignment="1">
      <alignment horizontal="left" vertical="center" wrapText="1" indent="1"/>
    </xf>
    <xf numFmtId="0" fontId="24" fillId="0" borderId="11" xfId="11" applyFont="1" applyFill="1" applyBorder="1" applyAlignment="1">
      <alignment horizontal="left" vertical="center" wrapText="1" indent="1"/>
    </xf>
    <xf numFmtId="0" fontId="29" fillId="0" borderId="7" xfId="11" applyFont="1" applyFill="1" applyBorder="1">
      <alignment horizontal="left" vertical="top" wrapText="1" indent="1"/>
    </xf>
    <xf numFmtId="0" fontId="29" fillId="0" borderId="12" xfId="11" applyFont="1" applyFill="1" applyBorder="1">
      <alignment horizontal="left" vertical="top" wrapText="1" indent="1"/>
    </xf>
    <xf numFmtId="0" fontId="28" fillId="6" borderId="0" xfId="15" applyFont="1" applyFill="1" applyAlignment="1">
      <alignment horizontal="center" vertical="center"/>
    </xf>
    <xf numFmtId="0" fontId="30" fillId="0" borderId="0" xfId="5" applyFont="1" applyFill="1" applyBorder="1">
      <alignment vertical="center"/>
    </xf>
    <xf numFmtId="0" fontId="24" fillId="0" borderId="18" xfId="11" applyFont="1" applyFill="1" applyBorder="1" applyAlignment="1">
      <alignment horizontal="left" vertical="center" wrapText="1" indent="1"/>
    </xf>
    <xf numFmtId="0" fontId="24" fillId="0" borderId="19" xfId="11" applyFont="1" applyFill="1" applyBorder="1" applyAlignment="1">
      <alignment horizontal="left" vertical="center" wrapText="1" indent="1"/>
    </xf>
    <xf numFmtId="0" fontId="29" fillId="0" borderId="16" xfId="11" applyFont="1" applyFill="1" applyBorder="1">
      <alignment horizontal="left" vertical="top" wrapText="1" indent="1"/>
    </xf>
    <xf numFmtId="0" fontId="29" fillId="0" borderId="17" xfId="11" applyFont="1" applyFill="1" applyBorder="1">
      <alignment horizontal="left" vertical="top" wrapText="1" indent="1"/>
    </xf>
    <xf numFmtId="0" fontId="39" fillId="0" borderId="16" xfId="11" applyFont="1" applyFill="1" applyBorder="1">
      <alignment horizontal="left" vertical="top" wrapText="1" indent="1"/>
    </xf>
    <xf numFmtId="0" fontId="39" fillId="0" borderId="17" xfId="11" applyFont="1" applyFill="1" applyBorder="1">
      <alignment horizontal="left" vertical="top" wrapText="1" indent="1"/>
    </xf>
    <xf numFmtId="0" fontId="24" fillId="0" borderId="30" xfId="11" applyFont="1" applyFill="1" applyBorder="1" applyAlignment="1">
      <alignment horizontal="left" vertical="center" wrapText="1" indent="1"/>
    </xf>
    <xf numFmtId="0" fontId="39" fillId="0" borderId="29" xfId="11" applyFont="1" applyFill="1" applyBorder="1">
      <alignment horizontal="left" vertical="top" wrapText="1" indent="1"/>
    </xf>
    <xf numFmtId="0" fontId="37" fillId="0" borderId="29" xfId="11" applyFont="1" applyFill="1" applyBorder="1">
      <alignment horizontal="left" vertical="top" wrapText="1" indent="1"/>
    </xf>
    <xf numFmtId="0" fontId="31" fillId="0" borderId="0" xfId="5" applyFont="1" applyFill="1" applyBorder="1">
      <alignment vertical="center"/>
    </xf>
    <xf numFmtId="0" fontId="24" fillId="0" borderId="33" xfId="11" applyFont="1" applyFill="1" applyBorder="1" applyAlignment="1">
      <alignment horizontal="left" vertical="center" wrapText="1" indent="1"/>
    </xf>
    <xf numFmtId="0" fontId="24" fillId="0" borderId="34" xfId="11" applyFont="1" applyFill="1" applyBorder="1" applyAlignment="1">
      <alignment horizontal="left" vertical="center" wrapText="1" indent="1"/>
    </xf>
    <xf numFmtId="0" fontId="24" fillId="0" borderId="40" xfId="11" applyFont="1" applyFill="1" applyBorder="1" applyAlignment="1">
      <alignment horizontal="left" vertical="center" wrapText="1" indent="1"/>
    </xf>
    <xf numFmtId="0" fontId="43" fillId="0" borderId="44" xfId="11" applyFont="1" applyFill="1" applyBorder="1">
      <alignment horizontal="left" vertical="top" wrapText="1" indent="1"/>
    </xf>
    <xf numFmtId="0" fontId="45" fillId="0" borderId="44" xfId="11" applyFont="1" applyFill="1" applyBorder="1">
      <alignment horizontal="left" vertical="top" wrapText="1" indent="1"/>
    </xf>
    <xf numFmtId="0" fontId="45" fillId="0" borderId="45" xfId="11" applyFont="1" applyFill="1" applyBorder="1">
      <alignment horizontal="left" vertical="top" wrapText="1" indent="1"/>
    </xf>
    <xf numFmtId="0" fontId="42" fillId="0" borderId="60" xfId="13" applyFont="1" applyFill="1" applyBorder="1" applyAlignment="1">
      <alignment horizontal="center" vertical="top" wrapText="1"/>
    </xf>
    <xf numFmtId="0" fontId="42" fillId="0" borderId="61" xfId="13" applyFont="1" applyFill="1" applyBorder="1" applyAlignment="1">
      <alignment horizontal="center" vertical="top" wrapText="1"/>
    </xf>
    <xf numFmtId="0" fontId="43" fillId="0" borderId="51" xfId="11" applyFont="1" applyFill="1" applyBorder="1" applyAlignment="1">
      <alignment horizontal="left" vertical="top" wrapText="1"/>
    </xf>
    <xf numFmtId="0" fontId="43" fillId="0" borderId="52" xfId="11" applyFont="1" applyFill="1" applyBorder="1" applyAlignment="1">
      <alignment horizontal="left" vertical="top" wrapText="1"/>
    </xf>
    <xf numFmtId="0" fontId="43" fillId="0" borderId="53" xfId="11" applyFont="1" applyFill="1" applyBorder="1" applyAlignment="1">
      <alignment horizontal="left" vertical="top" wrapText="1"/>
    </xf>
    <xf numFmtId="0" fontId="32" fillId="0" borderId="0" xfId="5" applyFont="1" applyFill="1" applyBorder="1">
      <alignment vertical="center"/>
    </xf>
    <xf numFmtId="0" fontId="24" fillId="0" borderId="63" xfId="11" applyFont="1" applyFill="1" applyBorder="1" applyAlignment="1">
      <alignment horizontal="left" vertical="center" wrapText="1" indent="1"/>
    </xf>
    <xf numFmtId="0" fontId="43" fillId="0" borderId="65" xfId="13" applyFont="1" applyFill="1" applyBorder="1" applyAlignment="1">
      <alignment horizontal="left" vertical="center" wrapText="1"/>
    </xf>
    <xf numFmtId="0" fontId="45" fillId="0" borderId="66" xfId="13" applyFont="1" applyFill="1" applyBorder="1" applyAlignment="1">
      <alignment horizontal="left" vertical="center" wrapText="1"/>
    </xf>
    <xf numFmtId="0" fontId="45" fillId="0" borderId="67" xfId="13" applyFont="1" applyFill="1" applyBorder="1" applyAlignment="1">
      <alignment horizontal="left" vertical="center" wrapText="1"/>
    </xf>
    <xf numFmtId="0" fontId="24" fillId="0" borderId="69" xfId="11" applyFont="1" applyFill="1" applyBorder="1" applyAlignment="1">
      <alignment horizontal="left" vertical="center" wrapText="1" indent="1"/>
    </xf>
    <xf numFmtId="0" fontId="52" fillId="0" borderId="70" xfId="11" applyFont="1" applyFill="1" applyBorder="1">
      <alignment horizontal="left" vertical="top" wrapText="1" indent="1"/>
    </xf>
    <xf numFmtId="0" fontId="53" fillId="0" borderId="70" xfId="11" applyFont="1" applyFill="1" applyBorder="1">
      <alignment horizontal="left" vertical="top" wrapText="1" indent="1"/>
    </xf>
    <xf numFmtId="0" fontId="55" fillId="0" borderId="71" xfId="11" applyFont="1" applyFill="1" applyBorder="1" applyAlignment="1">
      <alignment horizontal="left" vertical="center" wrapText="1"/>
    </xf>
    <xf numFmtId="0" fontId="43" fillId="0" borderId="72" xfId="11" applyFont="1" applyFill="1" applyBorder="1" applyAlignment="1">
      <alignment horizontal="left" vertical="center" wrapText="1"/>
    </xf>
    <xf numFmtId="0" fontId="43" fillId="0" borderId="73" xfId="11" applyFont="1" applyFill="1" applyBorder="1" applyAlignment="1">
      <alignment horizontal="left" vertical="center" wrapText="1"/>
    </xf>
    <xf numFmtId="0" fontId="24" fillId="0" borderId="81" xfId="11" applyFont="1" applyFill="1" applyBorder="1" applyAlignment="1">
      <alignment horizontal="left" vertical="center" wrapText="1" indent="1"/>
    </xf>
    <xf numFmtId="0" fontId="24" fillId="0" borderId="82" xfId="11" applyFont="1" applyFill="1" applyBorder="1" applyAlignment="1">
      <alignment horizontal="left" vertical="center" wrapText="1" indent="1"/>
    </xf>
    <xf numFmtId="0" fontId="45" fillId="0" borderId="84" xfId="11" applyFont="1" applyFill="1" applyBorder="1">
      <alignment horizontal="left" vertical="top" wrapText="1" indent="1"/>
    </xf>
    <xf numFmtId="0" fontId="45" fillId="0" borderId="85" xfId="11" applyFont="1" applyFill="1" applyBorder="1">
      <alignment horizontal="left" vertical="top" wrapText="1" indent="1"/>
    </xf>
    <xf numFmtId="0" fontId="60" fillId="0" borderId="86" xfId="0" applyFont="1" applyBorder="1" applyAlignment="1">
      <alignment horizontal="center" vertical="center"/>
    </xf>
    <xf numFmtId="0" fontId="60" fillId="0" borderId="87" xfId="0" applyFont="1" applyBorder="1" applyAlignment="1">
      <alignment horizontal="center" vertical="center"/>
    </xf>
  </cellXfs>
  <cellStyles count="50">
    <cellStyle name="20% - アクセント 1" xfId="29" builtinId="30" customBuiltin="1"/>
    <cellStyle name="20% - アクセント 2" xfId="32" builtinId="34" customBuiltin="1"/>
    <cellStyle name="20% - アクセント 3" xfId="36" builtinId="38" customBuiltin="1"/>
    <cellStyle name="20% - アクセント 4" xfId="40" builtinId="42" customBuiltin="1"/>
    <cellStyle name="20% - アクセント 5" xfId="43" builtinId="46" customBuiltin="1"/>
    <cellStyle name="20% - アクセント 6" xfId="47" builtinId="50" customBuiltin="1"/>
    <cellStyle name="40% - アクセント 1" xfId="1" builtinId="31" customBuiltin="1"/>
    <cellStyle name="40% - アクセント 2" xfId="33" builtinId="35" customBuiltin="1"/>
    <cellStyle name="40% - アクセント 3" xfId="37" builtinId="39" customBuiltin="1"/>
    <cellStyle name="40% - アクセント 4" xfId="41" builtinId="43" customBuiltin="1"/>
    <cellStyle name="40% - アクセント 5" xfId="44" builtinId="47" customBuiltin="1"/>
    <cellStyle name="40% - アクセント 6" xfId="48" builtinId="51" customBuiltin="1"/>
    <cellStyle name="60% - アクセント 1" xfId="30" builtinId="32" customBuiltin="1"/>
    <cellStyle name="60% - アクセント 2" xfId="34" builtinId="36" customBuiltin="1"/>
    <cellStyle name="60% - アクセント 3" xfId="38" builtinId="40" customBuiltin="1"/>
    <cellStyle name="60% - アクセント 4" xfId="42" builtinId="44" customBuiltin="1"/>
    <cellStyle name="60% - アクセント 5" xfId="45" builtinId="48" customBuiltin="1"/>
    <cellStyle name="60% - アクセント 6" xfId="49" builtinId="52" customBuiltin="1"/>
    <cellStyle name="アクセント 1" xfId="3" builtinId="29" customBuiltin="1"/>
    <cellStyle name="アクセント 2" xfId="31" builtinId="33" customBuiltin="1"/>
    <cellStyle name="アクセント 3" xfId="35" builtinId="37" customBuiltin="1"/>
    <cellStyle name="アクセント 4" xfId="39" builtinId="41" customBuiltin="1"/>
    <cellStyle name="アクセント 5" xfId="4" builtinId="45" customBuiltin="1"/>
    <cellStyle name="アクセント 6" xfId="46" builtinId="49" customBuiltin="1"/>
    <cellStyle name="タイトル" xfId="5" builtinId="15" customBuiltin="1"/>
    <cellStyle name="チェック セル" xfId="24" builtinId="23" customBuiltin="1"/>
    <cellStyle name="どちらでもない" xfId="19" builtinId="28" customBuiltin="1"/>
    <cellStyle name="パーセント" xfId="10" builtinId="5" customBuiltin="1"/>
    <cellStyle name="メモ" xfId="26" builtinId="10" customBuiltin="1"/>
    <cellStyle name="リンク セル" xfId="23" builtinId="24" customBuiltin="1"/>
    <cellStyle name="悪い" xfId="18" builtinId="27" customBuiltin="1"/>
    <cellStyle name="計算" xfId="22" builtinId="22" customBuiltin="1"/>
    <cellStyle name="警告文" xfId="25" builtinId="11" customBuiltin="1"/>
    <cellStyle name="桁区切り" xfId="7" builtinId="6" customBuiltin="1"/>
    <cellStyle name="桁区切り [0.00]" xfId="6" builtinId="3" customBuiltin="1"/>
    <cellStyle name="見出し 1" xfId="2" builtinId="16" customBuiltin="1"/>
    <cellStyle name="見出し 2" xfId="15" builtinId="17" customBuiltin="1"/>
    <cellStyle name="見出し 3" xfId="16" builtinId="18" customBuiltin="1"/>
    <cellStyle name="見出し 4" xfId="11" builtinId="19" customBuiltin="1"/>
    <cellStyle name="縞模様" xfId="13" xr:uid="{00000000-0005-0000-0000-000003000000}"/>
    <cellStyle name="集計" xfId="28" builtinId="25" customBuiltin="1"/>
    <cellStyle name="出力" xfId="21" builtinId="21" customBuiltin="1"/>
    <cellStyle name="設定エントリ" xfId="14" xr:uid="{00000000-0005-0000-0000-00000F000000}"/>
    <cellStyle name="説明文" xfId="27" builtinId="53" customBuiltin="1"/>
    <cellStyle name="通貨" xfId="9" builtinId="7" customBuiltin="1"/>
    <cellStyle name="通貨 [0.00]" xfId="8" builtinId="4" customBuiltin="1"/>
    <cellStyle name="日" xfId="12" xr:uid="{00000000-0005-0000-0000-000008000000}"/>
    <cellStyle name="入力" xfId="20" builtinId="20" customBuiltin="1"/>
    <cellStyle name="標準" xfId="0" builtinId="0" customBuiltin="1"/>
    <cellStyle name="良い" xfId="17" builtinId="26" customBuiltin="1"/>
  </cellStyles>
  <dxfs count="26">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8.png"/><Relationship Id="rId1" Type="http://schemas.openxmlformats.org/officeDocument/2006/relationships/image" Target="../media/image4.png"/><Relationship Id="rId4"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8.png"/><Relationship Id="rId1" Type="http://schemas.openxmlformats.org/officeDocument/2006/relationships/image" Target="../media/image3.png"/><Relationship Id="rId4" Type="http://schemas.openxmlformats.org/officeDocument/2006/relationships/image" Target="../media/image7.png"/></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8.png"/><Relationship Id="rId4" Type="http://schemas.openxmlformats.org/officeDocument/2006/relationships/image" Target="../media/image7.pn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7.png"/><Relationship Id="rId1" Type="http://schemas.openxmlformats.org/officeDocument/2006/relationships/image" Target="../media/image3.png"/><Relationship Id="rId4"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8.png"/><Relationship Id="rId1" Type="http://schemas.openxmlformats.org/officeDocument/2006/relationships/image" Target="../media/image3.png"/><Relationship Id="rId4" Type="http://schemas.openxmlformats.org/officeDocument/2006/relationships/image" Target="../media/image7.png"/></Relationships>
</file>

<file path=xl/drawings/_rels/drawing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1089195</xdr:colOff>
      <xdr:row>1</xdr:row>
      <xdr:rowOff>0</xdr:rowOff>
    </xdr:from>
    <xdr:to>
      <xdr:col>7</xdr:col>
      <xdr:colOff>1434929</xdr:colOff>
      <xdr:row>1</xdr:row>
      <xdr:rowOff>1143000</xdr:rowOff>
    </xdr:to>
    <xdr:pic>
      <xdr:nvPicPr>
        <xdr:cNvPr id="3" name="画像 2" descr="ヘッダー冬&#10;&#10;Word のフォト コラージュ: 冬">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5556420" y="114300"/>
          <a:ext cx="4660559" cy="1143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462642</xdr:colOff>
      <xdr:row>6</xdr:row>
      <xdr:rowOff>1224644</xdr:rowOff>
    </xdr:from>
    <xdr:to>
      <xdr:col>1</xdr:col>
      <xdr:colOff>677635</xdr:colOff>
      <xdr:row>14</xdr:row>
      <xdr:rowOff>63955</xdr:rowOff>
    </xdr:to>
    <xdr:sp macro="" textlink="">
      <xdr:nvSpPr>
        <xdr:cNvPr id="5" name="矢印: 下 4">
          <a:extLst>
            <a:ext uri="{FF2B5EF4-FFF2-40B4-BE49-F238E27FC236}">
              <a16:creationId xmlns:a16="http://schemas.microsoft.com/office/drawing/2014/main" id="{B5B025C7-6149-09EA-D5C0-C01D81413992}"/>
            </a:ext>
          </a:extLst>
        </xdr:cNvPr>
        <xdr:cNvSpPr/>
      </xdr:nvSpPr>
      <xdr:spPr>
        <a:xfrm>
          <a:off x="612321" y="4558394"/>
          <a:ext cx="214993" cy="60374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533400</xdr:colOff>
      <xdr:row>0</xdr:row>
      <xdr:rowOff>0</xdr:rowOff>
    </xdr:from>
    <xdr:to>
      <xdr:col>8</xdr:col>
      <xdr:colOff>95250</xdr:colOff>
      <xdr:row>1</xdr:row>
      <xdr:rowOff>1609725</xdr:rowOff>
    </xdr:to>
    <xdr:sp macro="" textlink="">
      <xdr:nvSpPr>
        <xdr:cNvPr id="2" name="テキスト ボックス 1">
          <a:extLst>
            <a:ext uri="{FF2B5EF4-FFF2-40B4-BE49-F238E27FC236}">
              <a16:creationId xmlns:a16="http://schemas.microsoft.com/office/drawing/2014/main" id="{EF1E7063-B825-4597-B00B-74E49D7AD89C}"/>
            </a:ext>
          </a:extLst>
        </xdr:cNvPr>
        <xdr:cNvSpPr txBox="1"/>
      </xdr:nvSpPr>
      <xdr:spPr>
        <a:xfrm>
          <a:off x="2846614" y="0"/>
          <a:ext cx="9440636" cy="1718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ct val="150000"/>
            </a:lnSpc>
          </a:pP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　まんまる</a:t>
          </a:r>
          <a:r>
            <a:rPr kumimoji="1" lang="en-US" altLang="ja-JP" sz="1400">
              <a:latin typeface="BIZ UDPゴシック" panose="020B0400000000000000" pitchFamily="50" charset="-128"/>
              <a:ea typeface="BIZ UDPゴシック" panose="020B0400000000000000" pitchFamily="50" charset="-128"/>
            </a:rPr>
            <a:t>Day   </a:t>
          </a:r>
          <a:r>
            <a:rPr kumimoji="1" lang="ja-JP" altLang="en-US" sz="1400">
              <a:latin typeface="BIZ UDPゴシック" panose="020B0400000000000000" pitchFamily="50" charset="-128"/>
              <a:ea typeface="BIZ UDPゴシック" panose="020B0400000000000000" pitchFamily="50" charset="-128"/>
            </a:rPr>
            <a:t>月曜日・水曜日・土曜日</a:t>
          </a:r>
          <a:r>
            <a:rPr kumimoji="1" lang="ja-JP" altLang="en-US" sz="1400" baseline="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9</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分～１１時３０分　１４時～</a:t>
          </a:r>
          <a:r>
            <a:rPr kumimoji="1" lang="en-US" altLang="ja-JP" sz="1400">
              <a:latin typeface="BIZ UDPゴシック" panose="020B0400000000000000" pitchFamily="50" charset="-128"/>
              <a:ea typeface="BIZ UDPゴシック" panose="020B0400000000000000" pitchFamily="50" charset="-128"/>
            </a:rPr>
            <a:t>17</a:t>
          </a:r>
          <a:r>
            <a:rPr kumimoji="1" lang="ja-JP" altLang="en-US" sz="1400">
              <a:latin typeface="BIZ UDPゴシック" panose="020B0400000000000000" pitchFamily="50" charset="-128"/>
              <a:ea typeface="BIZ UDPゴシック" panose="020B0400000000000000" pitchFamily="50" charset="-128"/>
            </a:rPr>
            <a:t>時　  対象：どなたでも</a:t>
          </a:r>
          <a:r>
            <a:rPr kumimoji="1" lang="en-US" altLang="ja-JP" sz="1400">
              <a:latin typeface="BIZ UDPゴシック" panose="020B0400000000000000" pitchFamily="50" charset="-128"/>
              <a:ea typeface="BIZ UDPゴシック" panose="020B0400000000000000" pitchFamily="50" charset="-128"/>
            </a:rPr>
            <a:t>	</a:t>
          </a:r>
        </a:p>
        <a:p>
          <a:pPr>
            <a:lnSpc>
              <a:spcPct val="150000"/>
            </a:lnSpc>
          </a:pP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　ままと　子育て相談　</a:t>
          </a:r>
          <a:r>
            <a:rPr kumimoji="1" lang="en-US" altLang="ja-JP" sz="1400">
              <a:latin typeface="BIZ UDPゴシック" panose="020B0400000000000000" pitchFamily="50" charset="-128"/>
              <a:ea typeface="BIZ UDPゴシック" panose="020B0400000000000000" pitchFamily="50" charset="-128"/>
            </a:rPr>
            <a:t>AM</a:t>
          </a:r>
          <a:r>
            <a:rPr kumimoji="1" lang="ja-JP" altLang="en-US" sz="1400">
              <a:latin typeface="BIZ UDPゴシック" panose="020B0400000000000000" pitchFamily="50" charset="-128"/>
              <a:ea typeface="BIZ UDPゴシック" panose="020B0400000000000000" pitchFamily="50" charset="-128"/>
            </a:rPr>
            <a:t>  </a:t>
          </a:r>
        </a:p>
        <a:p>
          <a:pPr>
            <a:lnSpc>
              <a:spcPct val="150000"/>
            </a:lnSpc>
          </a:pP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　まんまる</a:t>
          </a:r>
          <a:r>
            <a:rPr kumimoji="1" lang="en-US" altLang="ja-JP" sz="1400">
              <a:latin typeface="BIZ UDPゴシック" panose="020B0400000000000000" pitchFamily="50" charset="-128"/>
              <a:ea typeface="BIZ UDPゴシック" panose="020B0400000000000000" pitchFamily="50" charset="-128"/>
            </a:rPr>
            <a:t>Kids   </a:t>
          </a:r>
          <a:r>
            <a:rPr kumimoji="1" lang="ja-JP" altLang="en-US" sz="1400">
              <a:latin typeface="BIZ UDPゴシック" panose="020B0400000000000000" pitchFamily="50" charset="-128"/>
              <a:ea typeface="BIZ UDPゴシック" panose="020B0400000000000000" pitchFamily="50" charset="-128"/>
            </a:rPr>
            <a:t>水曜日・金曜日　</a:t>
          </a:r>
          <a:r>
            <a:rPr kumimoji="1" lang="en-US" altLang="ja-JP" sz="1400">
              <a:latin typeface="BIZ UDPゴシック" panose="020B0400000000000000" pitchFamily="50" charset="-128"/>
              <a:ea typeface="BIZ UDPゴシック" panose="020B0400000000000000" pitchFamily="50" charset="-128"/>
            </a:rPr>
            <a:t>14</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16</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45</a:t>
          </a:r>
          <a:r>
            <a:rPr kumimoji="1" lang="ja-JP" altLang="en-US" sz="1400">
              <a:latin typeface="BIZ UDPゴシック" panose="020B0400000000000000" pitchFamily="50" charset="-128"/>
              <a:ea typeface="BIZ UDPゴシック" panose="020B0400000000000000" pitchFamily="50" charset="-128"/>
            </a:rPr>
            <a:t>分　</a:t>
          </a: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対象：子どもたち　★放課後の遊び場です</a:t>
          </a:r>
          <a:r>
            <a:rPr kumimoji="1" lang="en-US" altLang="ja-JP" sz="1400">
              <a:latin typeface="BIZ UDPゴシック" panose="020B0400000000000000" pitchFamily="50" charset="-128"/>
              <a:ea typeface="BIZ UDPゴシック" panose="020B0400000000000000" pitchFamily="50" charset="-128"/>
            </a:rPr>
            <a:t>	</a:t>
          </a:r>
        </a:p>
        <a:p>
          <a:pPr>
            <a:lnSpc>
              <a:spcPct val="150000"/>
            </a:lnSpc>
          </a:pP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　まんまるたいむ　月</a:t>
          </a:r>
          <a:r>
            <a:rPr kumimoji="1" lang="en-US" altLang="ja-JP" sz="1400">
              <a:latin typeface="BIZ UDPゴシック" panose="020B0400000000000000" pitchFamily="50" charset="-128"/>
              <a:ea typeface="BIZ UDPゴシック" panose="020B0400000000000000" pitchFamily="50" charset="-128"/>
            </a:rPr>
            <a:t>2</a:t>
          </a:r>
          <a:r>
            <a:rPr kumimoji="1" lang="ja-JP" altLang="en-US" sz="1400">
              <a:latin typeface="BIZ UDPゴシック" panose="020B0400000000000000" pitchFamily="50" charset="-128"/>
              <a:ea typeface="BIZ UDPゴシック" panose="020B0400000000000000" pitchFamily="50" charset="-128"/>
            </a:rPr>
            <a:t>回火曜日　　　　　　　　　　　　　　　</a:t>
          </a: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対象：学園の子どもたち</a:t>
          </a:r>
        </a:p>
      </xdr:txBody>
    </xdr:sp>
    <xdr:clientData/>
  </xdr:twoCellAnchor>
  <xdr:oneCellAnchor>
    <xdr:from>
      <xdr:col>5</xdr:col>
      <xdr:colOff>54428</xdr:colOff>
      <xdr:row>7</xdr:row>
      <xdr:rowOff>272142</xdr:rowOff>
    </xdr:from>
    <xdr:ext cx="521613" cy="399221"/>
    <xdr:pic>
      <xdr:nvPicPr>
        <xdr:cNvPr id="4" name="図 3">
          <a:extLst>
            <a:ext uri="{FF2B5EF4-FFF2-40B4-BE49-F238E27FC236}">
              <a16:creationId xmlns:a16="http://schemas.microsoft.com/office/drawing/2014/main" id="{6E738601-929A-4F6F-9FBC-2E12C9144564}"/>
            </a:ext>
          </a:extLst>
        </xdr:cNvPr>
        <xdr:cNvPicPr>
          <a:picLocks noChangeAspect="1"/>
        </xdr:cNvPicPr>
      </xdr:nvPicPr>
      <xdr:blipFill>
        <a:blip xmlns:r="http://schemas.openxmlformats.org/officeDocument/2006/relationships" r:embed="rId1"/>
        <a:stretch>
          <a:fillRect/>
        </a:stretch>
      </xdr:blipFill>
      <xdr:spPr>
        <a:xfrm>
          <a:off x="7375071" y="5225142"/>
          <a:ext cx="521613" cy="399221"/>
        </a:xfrm>
        <a:prstGeom prst="rect">
          <a:avLst/>
        </a:prstGeom>
      </xdr:spPr>
    </xdr:pic>
    <xdr:clientData/>
  </xdr:oneCellAnchor>
  <xdr:twoCellAnchor editAs="oneCell">
    <xdr:from>
      <xdr:col>2</xdr:col>
      <xdr:colOff>367393</xdr:colOff>
      <xdr:row>8</xdr:row>
      <xdr:rowOff>557893</xdr:rowOff>
    </xdr:from>
    <xdr:to>
      <xdr:col>2</xdr:col>
      <xdr:colOff>706666</xdr:colOff>
      <xdr:row>8</xdr:row>
      <xdr:rowOff>820022</xdr:rowOff>
    </xdr:to>
    <xdr:pic>
      <xdr:nvPicPr>
        <xdr:cNvPr id="6" name="図 5">
          <a:extLst>
            <a:ext uri="{FF2B5EF4-FFF2-40B4-BE49-F238E27FC236}">
              <a16:creationId xmlns:a16="http://schemas.microsoft.com/office/drawing/2014/main" id="{520636BB-9BB9-4040-A629-FCF4763D9C01}"/>
            </a:ext>
          </a:extLst>
        </xdr:cNvPr>
        <xdr:cNvPicPr>
          <a:picLocks noChangeAspect="1"/>
        </xdr:cNvPicPr>
      </xdr:nvPicPr>
      <xdr:blipFill>
        <a:blip xmlns:r="http://schemas.openxmlformats.org/officeDocument/2006/relationships" r:embed="rId2"/>
        <a:stretch>
          <a:fillRect/>
        </a:stretch>
      </xdr:blipFill>
      <xdr:spPr>
        <a:xfrm>
          <a:off x="2680607" y="5810250"/>
          <a:ext cx="339273" cy="262129"/>
        </a:xfrm>
        <a:prstGeom prst="rect">
          <a:avLst/>
        </a:prstGeom>
      </xdr:spPr>
    </xdr:pic>
    <xdr:clientData/>
  </xdr:twoCellAnchor>
  <xdr:twoCellAnchor editAs="oneCell">
    <xdr:from>
      <xdr:col>2</xdr:col>
      <xdr:colOff>353786</xdr:colOff>
      <xdr:row>12</xdr:row>
      <xdr:rowOff>653142</xdr:rowOff>
    </xdr:from>
    <xdr:to>
      <xdr:col>2</xdr:col>
      <xdr:colOff>693059</xdr:colOff>
      <xdr:row>12</xdr:row>
      <xdr:rowOff>915271</xdr:rowOff>
    </xdr:to>
    <xdr:pic>
      <xdr:nvPicPr>
        <xdr:cNvPr id="7" name="図 6">
          <a:extLst>
            <a:ext uri="{FF2B5EF4-FFF2-40B4-BE49-F238E27FC236}">
              <a16:creationId xmlns:a16="http://schemas.microsoft.com/office/drawing/2014/main" id="{BBBD9D0C-65DF-42C8-9B56-B7C795CEF318}"/>
            </a:ext>
          </a:extLst>
        </xdr:cNvPr>
        <xdr:cNvPicPr>
          <a:picLocks noChangeAspect="1"/>
        </xdr:cNvPicPr>
      </xdr:nvPicPr>
      <xdr:blipFill>
        <a:blip xmlns:r="http://schemas.openxmlformats.org/officeDocument/2006/relationships" r:embed="rId2"/>
        <a:stretch>
          <a:fillRect/>
        </a:stretch>
      </xdr:blipFill>
      <xdr:spPr>
        <a:xfrm>
          <a:off x="2667000" y="9524999"/>
          <a:ext cx="339273" cy="262129"/>
        </a:xfrm>
        <a:prstGeom prst="rect">
          <a:avLst/>
        </a:prstGeom>
      </xdr:spPr>
    </xdr:pic>
    <xdr:clientData/>
  </xdr:twoCellAnchor>
  <xdr:twoCellAnchor editAs="oneCell">
    <xdr:from>
      <xdr:col>3</xdr:col>
      <xdr:colOff>517072</xdr:colOff>
      <xdr:row>8</xdr:row>
      <xdr:rowOff>40821</xdr:rowOff>
    </xdr:from>
    <xdr:to>
      <xdr:col>3</xdr:col>
      <xdr:colOff>1712785</xdr:colOff>
      <xdr:row>8</xdr:row>
      <xdr:rowOff>327957</xdr:rowOff>
    </xdr:to>
    <xdr:pic>
      <xdr:nvPicPr>
        <xdr:cNvPr id="8" name="図 7">
          <a:extLst>
            <a:ext uri="{FF2B5EF4-FFF2-40B4-BE49-F238E27FC236}">
              <a16:creationId xmlns:a16="http://schemas.microsoft.com/office/drawing/2014/main" id="{9AE1CA51-2D9C-49E9-860D-37C9B5FE8746}"/>
            </a:ext>
          </a:extLst>
        </xdr:cNvPr>
        <xdr:cNvPicPr>
          <a:picLocks noChangeAspect="1"/>
        </xdr:cNvPicPr>
      </xdr:nvPicPr>
      <xdr:blipFill>
        <a:blip xmlns:r="http://schemas.openxmlformats.org/officeDocument/2006/relationships" r:embed="rId3"/>
        <a:stretch>
          <a:fillRect/>
        </a:stretch>
      </xdr:blipFill>
      <xdr:spPr>
        <a:xfrm>
          <a:off x="3918858" y="5293178"/>
          <a:ext cx="1195713" cy="287136"/>
        </a:xfrm>
        <a:prstGeom prst="rect">
          <a:avLst/>
        </a:prstGeom>
      </xdr:spPr>
    </xdr:pic>
    <xdr:clientData/>
  </xdr:twoCellAnchor>
  <xdr:twoCellAnchor editAs="oneCell">
    <xdr:from>
      <xdr:col>3</xdr:col>
      <xdr:colOff>598713</xdr:colOff>
      <xdr:row>12</xdr:row>
      <xdr:rowOff>54428</xdr:rowOff>
    </xdr:from>
    <xdr:to>
      <xdr:col>3</xdr:col>
      <xdr:colOff>1794426</xdr:colOff>
      <xdr:row>12</xdr:row>
      <xdr:rowOff>341564</xdr:rowOff>
    </xdr:to>
    <xdr:pic>
      <xdr:nvPicPr>
        <xdr:cNvPr id="9" name="図 8">
          <a:extLst>
            <a:ext uri="{FF2B5EF4-FFF2-40B4-BE49-F238E27FC236}">
              <a16:creationId xmlns:a16="http://schemas.microsoft.com/office/drawing/2014/main" id="{825EDE66-E3D5-4EC5-A90B-3C68909D9E76}"/>
            </a:ext>
          </a:extLst>
        </xdr:cNvPr>
        <xdr:cNvPicPr>
          <a:picLocks noChangeAspect="1"/>
        </xdr:cNvPicPr>
      </xdr:nvPicPr>
      <xdr:blipFill>
        <a:blip xmlns:r="http://schemas.openxmlformats.org/officeDocument/2006/relationships" r:embed="rId3"/>
        <a:stretch>
          <a:fillRect/>
        </a:stretch>
      </xdr:blipFill>
      <xdr:spPr>
        <a:xfrm>
          <a:off x="4000499" y="9021535"/>
          <a:ext cx="1195713" cy="287136"/>
        </a:xfrm>
        <a:prstGeom prst="rect">
          <a:avLst/>
        </a:prstGeom>
      </xdr:spPr>
    </xdr:pic>
    <xdr:clientData/>
  </xdr:twoCellAnchor>
  <xdr:oneCellAnchor>
    <xdr:from>
      <xdr:col>5</xdr:col>
      <xdr:colOff>653143</xdr:colOff>
      <xdr:row>4</xdr:row>
      <xdr:rowOff>163286</xdr:rowOff>
    </xdr:from>
    <xdr:ext cx="521613" cy="399221"/>
    <xdr:pic>
      <xdr:nvPicPr>
        <xdr:cNvPr id="10" name="図 9">
          <a:extLst>
            <a:ext uri="{FF2B5EF4-FFF2-40B4-BE49-F238E27FC236}">
              <a16:creationId xmlns:a16="http://schemas.microsoft.com/office/drawing/2014/main" id="{AE709EC4-DED1-4722-9DDC-96464B29225B}"/>
            </a:ext>
          </a:extLst>
        </xdr:cNvPr>
        <xdr:cNvPicPr>
          <a:picLocks noChangeAspect="1"/>
        </xdr:cNvPicPr>
      </xdr:nvPicPr>
      <xdr:blipFill>
        <a:blip xmlns:r="http://schemas.openxmlformats.org/officeDocument/2006/relationships" r:embed="rId1"/>
        <a:stretch>
          <a:fillRect/>
        </a:stretch>
      </xdr:blipFill>
      <xdr:spPr>
        <a:xfrm>
          <a:off x="6898822" y="2490107"/>
          <a:ext cx="521613" cy="399221"/>
        </a:xfrm>
        <a:prstGeom prst="rect">
          <a:avLst/>
        </a:prstGeom>
      </xdr:spPr>
    </xdr:pic>
    <xdr:clientData/>
  </xdr:oneCellAnchor>
  <xdr:oneCellAnchor>
    <xdr:from>
      <xdr:col>5</xdr:col>
      <xdr:colOff>734786</xdr:colOff>
      <xdr:row>6</xdr:row>
      <xdr:rowOff>707571</xdr:rowOff>
    </xdr:from>
    <xdr:ext cx="521613" cy="399221"/>
    <xdr:pic>
      <xdr:nvPicPr>
        <xdr:cNvPr id="11" name="図 10">
          <a:extLst>
            <a:ext uri="{FF2B5EF4-FFF2-40B4-BE49-F238E27FC236}">
              <a16:creationId xmlns:a16="http://schemas.microsoft.com/office/drawing/2014/main" id="{C16C95F6-0695-4221-8E1C-1DEFB2C21A3B}"/>
            </a:ext>
          </a:extLst>
        </xdr:cNvPr>
        <xdr:cNvPicPr>
          <a:picLocks noChangeAspect="1"/>
        </xdr:cNvPicPr>
      </xdr:nvPicPr>
      <xdr:blipFill>
        <a:blip xmlns:r="http://schemas.openxmlformats.org/officeDocument/2006/relationships" r:embed="rId1"/>
        <a:stretch>
          <a:fillRect/>
        </a:stretch>
      </xdr:blipFill>
      <xdr:spPr>
        <a:xfrm>
          <a:off x="6980465" y="4041321"/>
          <a:ext cx="521613" cy="399221"/>
        </a:xfrm>
        <a:prstGeom prst="rect">
          <a:avLst/>
        </a:prstGeom>
      </xdr:spPr>
    </xdr:pic>
    <xdr:clientData/>
  </xdr:oneCellAnchor>
  <xdr:oneCellAnchor>
    <xdr:from>
      <xdr:col>2</xdr:col>
      <xdr:colOff>1047750</xdr:colOff>
      <xdr:row>6</xdr:row>
      <xdr:rowOff>830036</xdr:rowOff>
    </xdr:from>
    <xdr:ext cx="521613" cy="399221"/>
    <xdr:pic>
      <xdr:nvPicPr>
        <xdr:cNvPr id="13" name="図 12">
          <a:extLst>
            <a:ext uri="{FF2B5EF4-FFF2-40B4-BE49-F238E27FC236}">
              <a16:creationId xmlns:a16="http://schemas.microsoft.com/office/drawing/2014/main" id="{F6541DF7-FD0D-42B3-9EB2-C8A860522188}"/>
            </a:ext>
          </a:extLst>
        </xdr:cNvPr>
        <xdr:cNvPicPr>
          <a:picLocks noChangeAspect="1"/>
        </xdr:cNvPicPr>
      </xdr:nvPicPr>
      <xdr:blipFill>
        <a:blip xmlns:r="http://schemas.openxmlformats.org/officeDocument/2006/relationships" r:embed="rId1"/>
        <a:stretch>
          <a:fillRect/>
        </a:stretch>
      </xdr:blipFill>
      <xdr:spPr>
        <a:xfrm>
          <a:off x="2735036" y="4163786"/>
          <a:ext cx="521613" cy="399221"/>
        </a:xfrm>
        <a:prstGeom prst="rect">
          <a:avLst/>
        </a:prstGeom>
      </xdr:spPr>
    </xdr:pic>
    <xdr:clientData/>
  </xdr:oneCellAnchor>
  <xdr:oneCellAnchor>
    <xdr:from>
      <xdr:col>3</xdr:col>
      <xdr:colOff>1074964</xdr:colOff>
      <xdr:row>8</xdr:row>
      <xdr:rowOff>938893</xdr:rowOff>
    </xdr:from>
    <xdr:ext cx="521613" cy="399221"/>
    <xdr:pic>
      <xdr:nvPicPr>
        <xdr:cNvPr id="14" name="図 13">
          <a:extLst>
            <a:ext uri="{FF2B5EF4-FFF2-40B4-BE49-F238E27FC236}">
              <a16:creationId xmlns:a16="http://schemas.microsoft.com/office/drawing/2014/main" id="{A4A3E50D-0BF6-4C1C-899F-4CABD9894A8C}"/>
            </a:ext>
          </a:extLst>
        </xdr:cNvPr>
        <xdr:cNvPicPr>
          <a:picLocks noChangeAspect="1"/>
        </xdr:cNvPicPr>
      </xdr:nvPicPr>
      <xdr:blipFill>
        <a:blip xmlns:r="http://schemas.openxmlformats.org/officeDocument/2006/relationships" r:embed="rId1"/>
        <a:stretch>
          <a:fillRect/>
        </a:stretch>
      </xdr:blipFill>
      <xdr:spPr>
        <a:xfrm>
          <a:off x="4476750" y="6191250"/>
          <a:ext cx="521613" cy="399221"/>
        </a:xfrm>
        <a:prstGeom prst="rect">
          <a:avLst/>
        </a:prstGeom>
      </xdr:spPr>
    </xdr:pic>
    <xdr:clientData/>
  </xdr:oneCellAnchor>
  <xdr:oneCellAnchor>
    <xdr:from>
      <xdr:col>3</xdr:col>
      <xdr:colOff>0</xdr:colOff>
      <xdr:row>10</xdr:row>
      <xdr:rowOff>707572</xdr:rowOff>
    </xdr:from>
    <xdr:ext cx="521613" cy="399221"/>
    <xdr:pic>
      <xdr:nvPicPr>
        <xdr:cNvPr id="15" name="図 14">
          <a:extLst>
            <a:ext uri="{FF2B5EF4-FFF2-40B4-BE49-F238E27FC236}">
              <a16:creationId xmlns:a16="http://schemas.microsoft.com/office/drawing/2014/main" id="{337C2724-D63F-4B73-B1E3-BABEFA135923}"/>
            </a:ext>
          </a:extLst>
        </xdr:cNvPr>
        <xdr:cNvPicPr>
          <a:picLocks noChangeAspect="1"/>
        </xdr:cNvPicPr>
      </xdr:nvPicPr>
      <xdr:blipFill>
        <a:blip xmlns:r="http://schemas.openxmlformats.org/officeDocument/2006/relationships" r:embed="rId1"/>
        <a:stretch>
          <a:fillRect/>
        </a:stretch>
      </xdr:blipFill>
      <xdr:spPr>
        <a:xfrm>
          <a:off x="2775857" y="7307036"/>
          <a:ext cx="521613" cy="399221"/>
        </a:xfrm>
        <a:prstGeom prst="rect">
          <a:avLst/>
        </a:prstGeom>
      </xdr:spPr>
    </xdr:pic>
    <xdr:clientData/>
  </xdr:oneCellAnchor>
  <xdr:oneCellAnchor>
    <xdr:from>
      <xdr:col>3</xdr:col>
      <xdr:colOff>0</xdr:colOff>
      <xdr:row>6</xdr:row>
      <xdr:rowOff>0</xdr:rowOff>
    </xdr:from>
    <xdr:ext cx="401717" cy="381942"/>
    <xdr:pic>
      <xdr:nvPicPr>
        <xdr:cNvPr id="16" name="図 15">
          <a:extLst>
            <a:ext uri="{FF2B5EF4-FFF2-40B4-BE49-F238E27FC236}">
              <a16:creationId xmlns:a16="http://schemas.microsoft.com/office/drawing/2014/main" id="{1F63AE80-5009-42A7-8053-EE6406F86C6C}"/>
            </a:ext>
          </a:extLst>
        </xdr:cNvPr>
        <xdr:cNvPicPr>
          <a:picLocks noChangeAspect="1"/>
        </xdr:cNvPicPr>
      </xdr:nvPicPr>
      <xdr:blipFill>
        <a:blip xmlns:r="http://schemas.openxmlformats.org/officeDocument/2006/relationships" r:embed="rId4"/>
        <a:stretch>
          <a:fillRect/>
        </a:stretch>
      </xdr:blipFill>
      <xdr:spPr>
        <a:xfrm>
          <a:off x="2775857" y="3333750"/>
          <a:ext cx="401717" cy="381942"/>
        </a:xfrm>
        <a:prstGeom prst="rect">
          <a:avLst/>
        </a:prstGeom>
      </xdr:spPr>
    </xdr:pic>
    <xdr:clientData/>
  </xdr:oneCellAnchor>
  <xdr:oneCellAnchor>
    <xdr:from>
      <xdr:col>3</xdr:col>
      <xdr:colOff>0</xdr:colOff>
      <xdr:row>10</xdr:row>
      <xdr:rowOff>0</xdr:rowOff>
    </xdr:from>
    <xdr:ext cx="401717" cy="381942"/>
    <xdr:pic>
      <xdr:nvPicPr>
        <xdr:cNvPr id="17" name="図 16">
          <a:extLst>
            <a:ext uri="{FF2B5EF4-FFF2-40B4-BE49-F238E27FC236}">
              <a16:creationId xmlns:a16="http://schemas.microsoft.com/office/drawing/2014/main" id="{2DF320A1-5582-44C7-B654-68FE1E6ECB2B}"/>
            </a:ext>
          </a:extLst>
        </xdr:cNvPr>
        <xdr:cNvPicPr>
          <a:picLocks noChangeAspect="1"/>
        </xdr:cNvPicPr>
      </xdr:nvPicPr>
      <xdr:blipFill>
        <a:blip xmlns:r="http://schemas.openxmlformats.org/officeDocument/2006/relationships" r:embed="rId4"/>
        <a:stretch>
          <a:fillRect/>
        </a:stretch>
      </xdr:blipFill>
      <xdr:spPr>
        <a:xfrm>
          <a:off x="2775857" y="6599464"/>
          <a:ext cx="401717" cy="381942"/>
        </a:xfrm>
        <a:prstGeom prst="rect">
          <a:avLst/>
        </a:prstGeom>
      </xdr:spPr>
    </xdr:pic>
    <xdr:clientData/>
  </xdr:oneCellAnchor>
  <xdr:oneCellAnchor>
    <xdr:from>
      <xdr:col>3</xdr:col>
      <xdr:colOff>0</xdr:colOff>
      <xdr:row>8</xdr:row>
      <xdr:rowOff>0</xdr:rowOff>
    </xdr:from>
    <xdr:ext cx="401717" cy="381942"/>
    <xdr:pic>
      <xdr:nvPicPr>
        <xdr:cNvPr id="18" name="図 17">
          <a:extLst>
            <a:ext uri="{FF2B5EF4-FFF2-40B4-BE49-F238E27FC236}">
              <a16:creationId xmlns:a16="http://schemas.microsoft.com/office/drawing/2014/main" id="{456BE832-D22C-453A-A816-7C0CB5F16BD2}"/>
            </a:ext>
          </a:extLst>
        </xdr:cNvPr>
        <xdr:cNvPicPr>
          <a:picLocks noChangeAspect="1"/>
        </xdr:cNvPicPr>
      </xdr:nvPicPr>
      <xdr:blipFill>
        <a:blip xmlns:r="http://schemas.openxmlformats.org/officeDocument/2006/relationships" r:embed="rId4"/>
        <a:stretch>
          <a:fillRect/>
        </a:stretch>
      </xdr:blipFill>
      <xdr:spPr>
        <a:xfrm>
          <a:off x="2775857" y="5252357"/>
          <a:ext cx="401717" cy="381942"/>
        </a:xfrm>
        <a:prstGeom prst="rect">
          <a:avLst/>
        </a:prstGeom>
      </xdr:spPr>
    </xdr:pic>
    <xdr:clientData/>
  </xdr:oneCellAnchor>
  <xdr:oneCellAnchor>
    <xdr:from>
      <xdr:col>3</xdr:col>
      <xdr:colOff>0</xdr:colOff>
      <xdr:row>12</xdr:row>
      <xdr:rowOff>0</xdr:rowOff>
    </xdr:from>
    <xdr:ext cx="401717" cy="381942"/>
    <xdr:pic>
      <xdr:nvPicPr>
        <xdr:cNvPr id="19" name="図 18">
          <a:extLst>
            <a:ext uri="{FF2B5EF4-FFF2-40B4-BE49-F238E27FC236}">
              <a16:creationId xmlns:a16="http://schemas.microsoft.com/office/drawing/2014/main" id="{BE9D5818-B086-4729-8B04-A925A954DD64}"/>
            </a:ext>
          </a:extLst>
        </xdr:cNvPr>
        <xdr:cNvPicPr>
          <a:picLocks noChangeAspect="1"/>
        </xdr:cNvPicPr>
      </xdr:nvPicPr>
      <xdr:blipFill>
        <a:blip xmlns:r="http://schemas.openxmlformats.org/officeDocument/2006/relationships" r:embed="rId4"/>
        <a:stretch>
          <a:fillRect/>
        </a:stretch>
      </xdr:blipFill>
      <xdr:spPr>
        <a:xfrm>
          <a:off x="2775857" y="8409214"/>
          <a:ext cx="401717" cy="381942"/>
        </a:xfrm>
        <a:prstGeom prst="rect">
          <a:avLst/>
        </a:prstGeom>
      </xdr:spPr>
    </xdr:pic>
    <xdr:clientData/>
  </xdr:oneCellAnchor>
  <xdr:oneCellAnchor>
    <xdr:from>
      <xdr:col>1</xdr:col>
      <xdr:colOff>0</xdr:colOff>
      <xdr:row>6</xdr:row>
      <xdr:rowOff>0</xdr:rowOff>
    </xdr:from>
    <xdr:ext cx="401717" cy="381942"/>
    <xdr:pic>
      <xdr:nvPicPr>
        <xdr:cNvPr id="20" name="図 19">
          <a:extLst>
            <a:ext uri="{FF2B5EF4-FFF2-40B4-BE49-F238E27FC236}">
              <a16:creationId xmlns:a16="http://schemas.microsoft.com/office/drawing/2014/main" id="{C9F20392-E96E-4F48-809F-186F0F3DE8BC}"/>
            </a:ext>
          </a:extLst>
        </xdr:cNvPr>
        <xdr:cNvPicPr>
          <a:picLocks noChangeAspect="1"/>
        </xdr:cNvPicPr>
      </xdr:nvPicPr>
      <xdr:blipFill>
        <a:blip xmlns:r="http://schemas.openxmlformats.org/officeDocument/2006/relationships" r:embed="rId4"/>
        <a:stretch>
          <a:fillRect/>
        </a:stretch>
      </xdr:blipFill>
      <xdr:spPr>
        <a:xfrm>
          <a:off x="149679" y="3333750"/>
          <a:ext cx="401717" cy="381942"/>
        </a:xfrm>
        <a:prstGeom prst="rect">
          <a:avLst/>
        </a:prstGeom>
      </xdr:spPr>
    </xdr:pic>
    <xdr:clientData/>
  </xdr:oneCellAnchor>
  <xdr:oneCellAnchor>
    <xdr:from>
      <xdr:col>1</xdr:col>
      <xdr:colOff>0</xdr:colOff>
      <xdr:row>8</xdr:row>
      <xdr:rowOff>0</xdr:rowOff>
    </xdr:from>
    <xdr:ext cx="401717" cy="381942"/>
    <xdr:pic>
      <xdr:nvPicPr>
        <xdr:cNvPr id="21" name="図 20">
          <a:extLst>
            <a:ext uri="{FF2B5EF4-FFF2-40B4-BE49-F238E27FC236}">
              <a16:creationId xmlns:a16="http://schemas.microsoft.com/office/drawing/2014/main" id="{6C19D9D0-C717-4D75-A2CD-90D31311E0BB}"/>
            </a:ext>
          </a:extLst>
        </xdr:cNvPr>
        <xdr:cNvPicPr>
          <a:picLocks noChangeAspect="1"/>
        </xdr:cNvPicPr>
      </xdr:nvPicPr>
      <xdr:blipFill>
        <a:blip xmlns:r="http://schemas.openxmlformats.org/officeDocument/2006/relationships" r:embed="rId4"/>
        <a:stretch>
          <a:fillRect/>
        </a:stretch>
      </xdr:blipFill>
      <xdr:spPr>
        <a:xfrm>
          <a:off x="149679" y="5252357"/>
          <a:ext cx="401717" cy="381942"/>
        </a:xfrm>
        <a:prstGeom prst="rect">
          <a:avLst/>
        </a:prstGeom>
      </xdr:spPr>
    </xdr:pic>
    <xdr:clientData/>
  </xdr:oneCellAnchor>
  <xdr:oneCellAnchor>
    <xdr:from>
      <xdr:col>1</xdr:col>
      <xdr:colOff>0</xdr:colOff>
      <xdr:row>12</xdr:row>
      <xdr:rowOff>0</xdr:rowOff>
    </xdr:from>
    <xdr:ext cx="401717" cy="381942"/>
    <xdr:pic>
      <xdr:nvPicPr>
        <xdr:cNvPr id="23" name="図 22">
          <a:extLst>
            <a:ext uri="{FF2B5EF4-FFF2-40B4-BE49-F238E27FC236}">
              <a16:creationId xmlns:a16="http://schemas.microsoft.com/office/drawing/2014/main" id="{7B6B9172-96F4-41CF-898D-76589094C8F9}"/>
            </a:ext>
          </a:extLst>
        </xdr:cNvPr>
        <xdr:cNvPicPr>
          <a:picLocks noChangeAspect="1"/>
        </xdr:cNvPicPr>
      </xdr:nvPicPr>
      <xdr:blipFill>
        <a:blip xmlns:r="http://schemas.openxmlformats.org/officeDocument/2006/relationships" r:embed="rId4"/>
        <a:stretch>
          <a:fillRect/>
        </a:stretch>
      </xdr:blipFill>
      <xdr:spPr>
        <a:xfrm>
          <a:off x="149679" y="8409214"/>
          <a:ext cx="401717" cy="381942"/>
        </a:xfrm>
        <a:prstGeom prst="rect">
          <a:avLst/>
        </a:prstGeom>
      </xdr:spPr>
    </xdr:pic>
    <xdr:clientData/>
  </xdr:oneCellAnchor>
  <xdr:oneCellAnchor>
    <xdr:from>
      <xdr:col>6</xdr:col>
      <xdr:colOff>530679</xdr:colOff>
      <xdr:row>6</xdr:row>
      <xdr:rowOff>680357</xdr:rowOff>
    </xdr:from>
    <xdr:ext cx="401717" cy="381942"/>
    <xdr:pic>
      <xdr:nvPicPr>
        <xdr:cNvPr id="24" name="図 23">
          <a:extLst>
            <a:ext uri="{FF2B5EF4-FFF2-40B4-BE49-F238E27FC236}">
              <a16:creationId xmlns:a16="http://schemas.microsoft.com/office/drawing/2014/main" id="{2F526317-CAB4-4F97-ADA4-0DE0EA4AEE63}"/>
            </a:ext>
          </a:extLst>
        </xdr:cNvPr>
        <xdr:cNvPicPr>
          <a:picLocks noChangeAspect="1"/>
        </xdr:cNvPicPr>
      </xdr:nvPicPr>
      <xdr:blipFill>
        <a:blip xmlns:r="http://schemas.openxmlformats.org/officeDocument/2006/relationships" r:embed="rId4"/>
        <a:stretch>
          <a:fillRect/>
        </a:stretch>
      </xdr:blipFill>
      <xdr:spPr>
        <a:xfrm>
          <a:off x="10504715" y="4014107"/>
          <a:ext cx="401717" cy="381942"/>
        </a:xfrm>
        <a:prstGeom prst="rect">
          <a:avLst/>
        </a:prstGeom>
      </xdr:spPr>
    </xdr:pic>
    <xdr:clientData/>
  </xdr:oneCellAnchor>
  <xdr:oneCellAnchor>
    <xdr:from>
      <xdr:col>6</xdr:col>
      <xdr:colOff>544285</xdr:colOff>
      <xdr:row>8</xdr:row>
      <xdr:rowOff>449036</xdr:rowOff>
    </xdr:from>
    <xdr:ext cx="401717" cy="381942"/>
    <xdr:pic>
      <xdr:nvPicPr>
        <xdr:cNvPr id="25" name="図 24">
          <a:extLst>
            <a:ext uri="{FF2B5EF4-FFF2-40B4-BE49-F238E27FC236}">
              <a16:creationId xmlns:a16="http://schemas.microsoft.com/office/drawing/2014/main" id="{861B620B-4F3D-4882-909E-E582B6427B07}"/>
            </a:ext>
          </a:extLst>
        </xdr:cNvPr>
        <xdr:cNvPicPr>
          <a:picLocks noChangeAspect="1"/>
        </xdr:cNvPicPr>
      </xdr:nvPicPr>
      <xdr:blipFill>
        <a:blip xmlns:r="http://schemas.openxmlformats.org/officeDocument/2006/relationships" r:embed="rId4"/>
        <a:stretch>
          <a:fillRect/>
        </a:stretch>
      </xdr:blipFill>
      <xdr:spPr>
        <a:xfrm>
          <a:off x="10518321" y="5701393"/>
          <a:ext cx="401717" cy="381942"/>
        </a:xfrm>
        <a:prstGeom prst="rect">
          <a:avLst/>
        </a:prstGeom>
      </xdr:spPr>
    </xdr:pic>
    <xdr:clientData/>
  </xdr:oneCellAnchor>
  <xdr:oneCellAnchor>
    <xdr:from>
      <xdr:col>6</xdr:col>
      <xdr:colOff>585107</xdr:colOff>
      <xdr:row>10</xdr:row>
      <xdr:rowOff>503465</xdr:rowOff>
    </xdr:from>
    <xdr:ext cx="401717" cy="381942"/>
    <xdr:pic>
      <xdr:nvPicPr>
        <xdr:cNvPr id="26" name="図 25">
          <a:extLst>
            <a:ext uri="{FF2B5EF4-FFF2-40B4-BE49-F238E27FC236}">
              <a16:creationId xmlns:a16="http://schemas.microsoft.com/office/drawing/2014/main" id="{3C9265AB-7494-4F2E-BFC6-1EA5457AFB90}"/>
            </a:ext>
          </a:extLst>
        </xdr:cNvPr>
        <xdr:cNvPicPr>
          <a:picLocks noChangeAspect="1"/>
        </xdr:cNvPicPr>
      </xdr:nvPicPr>
      <xdr:blipFill>
        <a:blip xmlns:r="http://schemas.openxmlformats.org/officeDocument/2006/relationships" r:embed="rId4"/>
        <a:stretch>
          <a:fillRect/>
        </a:stretch>
      </xdr:blipFill>
      <xdr:spPr>
        <a:xfrm>
          <a:off x="10559143" y="7565572"/>
          <a:ext cx="401717" cy="381942"/>
        </a:xfrm>
        <a:prstGeom prst="rect">
          <a:avLst/>
        </a:prstGeom>
      </xdr:spPr>
    </xdr:pic>
    <xdr:clientData/>
  </xdr:oneCellAnchor>
  <xdr:oneCellAnchor>
    <xdr:from>
      <xdr:col>3</xdr:col>
      <xdr:colOff>1142999</xdr:colOff>
      <xdr:row>12</xdr:row>
      <xdr:rowOff>775607</xdr:rowOff>
    </xdr:from>
    <xdr:ext cx="521613" cy="399221"/>
    <xdr:pic>
      <xdr:nvPicPr>
        <xdr:cNvPr id="28" name="図 27">
          <a:extLst>
            <a:ext uri="{FF2B5EF4-FFF2-40B4-BE49-F238E27FC236}">
              <a16:creationId xmlns:a16="http://schemas.microsoft.com/office/drawing/2014/main" id="{49DEE066-2FE1-4288-8284-95310ABFF17F}"/>
            </a:ext>
          </a:extLst>
        </xdr:cNvPr>
        <xdr:cNvPicPr>
          <a:picLocks noChangeAspect="1"/>
        </xdr:cNvPicPr>
      </xdr:nvPicPr>
      <xdr:blipFill>
        <a:blip xmlns:r="http://schemas.openxmlformats.org/officeDocument/2006/relationships" r:embed="rId1"/>
        <a:stretch>
          <a:fillRect/>
        </a:stretch>
      </xdr:blipFill>
      <xdr:spPr>
        <a:xfrm>
          <a:off x="4544785" y="9647464"/>
          <a:ext cx="521613" cy="399221"/>
        </a:xfrm>
        <a:prstGeom prst="rect">
          <a:avLst/>
        </a:prstGeom>
      </xdr:spPr>
    </xdr:pic>
    <xdr:clientData/>
  </xdr:oneCellAnchor>
  <xdr:oneCellAnchor>
    <xdr:from>
      <xdr:col>3</xdr:col>
      <xdr:colOff>0</xdr:colOff>
      <xdr:row>12</xdr:row>
      <xdr:rowOff>0</xdr:rowOff>
    </xdr:from>
    <xdr:ext cx="401717" cy="381942"/>
    <xdr:pic>
      <xdr:nvPicPr>
        <xdr:cNvPr id="29" name="図 28">
          <a:extLst>
            <a:ext uri="{FF2B5EF4-FFF2-40B4-BE49-F238E27FC236}">
              <a16:creationId xmlns:a16="http://schemas.microsoft.com/office/drawing/2014/main" id="{1C3C0086-1338-415F-8D3A-0D77A73D17DE}"/>
            </a:ext>
          </a:extLst>
        </xdr:cNvPr>
        <xdr:cNvPicPr>
          <a:picLocks noChangeAspect="1"/>
        </xdr:cNvPicPr>
      </xdr:nvPicPr>
      <xdr:blipFill>
        <a:blip xmlns:r="http://schemas.openxmlformats.org/officeDocument/2006/relationships" r:embed="rId4"/>
        <a:stretch>
          <a:fillRect/>
        </a:stretch>
      </xdr:blipFill>
      <xdr:spPr>
        <a:xfrm>
          <a:off x="3401786" y="5252357"/>
          <a:ext cx="401717" cy="381942"/>
        </a:xfrm>
        <a:prstGeom prst="rect">
          <a:avLst/>
        </a:prstGeom>
      </xdr:spPr>
    </xdr:pic>
    <xdr:clientData/>
  </xdr:oneCellAnchor>
  <xdr:oneCellAnchor>
    <xdr:from>
      <xdr:col>5</xdr:col>
      <xdr:colOff>979714</xdr:colOff>
      <xdr:row>12</xdr:row>
      <xdr:rowOff>571500</xdr:rowOff>
    </xdr:from>
    <xdr:ext cx="521613" cy="399221"/>
    <xdr:pic>
      <xdr:nvPicPr>
        <xdr:cNvPr id="30" name="図 29">
          <a:extLst>
            <a:ext uri="{FF2B5EF4-FFF2-40B4-BE49-F238E27FC236}">
              <a16:creationId xmlns:a16="http://schemas.microsoft.com/office/drawing/2014/main" id="{88346F7A-2B81-4769-8C1A-49FC5EB361A7}"/>
            </a:ext>
          </a:extLst>
        </xdr:cNvPr>
        <xdr:cNvPicPr>
          <a:picLocks noChangeAspect="1"/>
        </xdr:cNvPicPr>
      </xdr:nvPicPr>
      <xdr:blipFill>
        <a:blip xmlns:r="http://schemas.openxmlformats.org/officeDocument/2006/relationships" r:embed="rId1"/>
        <a:stretch>
          <a:fillRect/>
        </a:stretch>
      </xdr:blipFill>
      <xdr:spPr>
        <a:xfrm>
          <a:off x="8300357" y="9443357"/>
          <a:ext cx="521613" cy="399221"/>
        </a:xfrm>
        <a:prstGeom prst="rect">
          <a:avLst/>
        </a:prstGeom>
      </xdr:spPr>
    </xdr:pic>
    <xdr:clientData/>
  </xdr:oneCellAnchor>
  <xdr:oneCellAnchor>
    <xdr:from>
      <xdr:col>2</xdr:col>
      <xdr:colOff>900792</xdr:colOff>
      <xdr:row>1</xdr:row>
      <xdr:rowOff>693964</xdr:rowOff>
    </xdr:from>
    <xdr:ext cx="521613" cy="399221"/>
    <xdr:pic>
      <xdr:nvPicPr>
        <xdr:cNvPr id="31" name="図 30">
          <a:extLst>
            <a:ext uri="{FF2B5EF4-FFF2-40B4-BE49-F238E27FC236}">
              <a16:creationId xmlns:a16="http://schemas.microsoft.com/office/drawing/2014/main" id="{F9A9FBC7-19AC-4FD9-9F7F-6F45113BD667}"/>
            </a:ext>
          </a:extLst>
        </xdr:cNvPr>
        <xdr:cNvPicPr>
          <a:picLocks noChangeAspect="1"/>
        </xdr:cNvPicPr>
      </xdr:nvPicPr>
      <xdr:blipFill>
        <a:blip xmlns:r="http://schemas.openxmlformats.org/officeDocument/2006/relationships" r:embed="rId1"/>
        <a:stretch>
          <a:fillRect/>
        </a:stretch>
      </xdr:blipFill>
      <xdr:spPr>
        <a:xfrm>
          <a:off x="3214006" y="802821"/>
          <a:ext cx="521613" cy="399221"/>
        </a:xfrm>
        <a:prstGeom prst="rect">
          <a:avLst/>
        </a:prstGeom>
      </xdr:spPr>
    </xdr:pic>
    <xdr:clientData/>
  </xdr:oneCellAnchor>
  <xdr:twoCellAnchor editAs="oneCell">
    <xdr:from>
      <xdr:col>2</xdr:col>
      <xdr:colOff>993322</xdr:colOff>
      <xdr:row>1</xdr:row>
      <xdr:rowOff>1251857</xdr:rowOff>
    </xdr:from>
    <xdr:to>
      <xdr:col>3</xdr:col>
      <xdr:colOff>244024</xdr:colOff>
      <xdr:row>1</xdr:row>
      <xdr:rowOff>1513986</xdr:rowOff>
    </xdr:to>
    <xdr:pic>
      <xdr:nvPicPr>
        <xdr:cNvPr id="32" name="図 31">
          <a:extLst>
            <a:ext uri="{FF2B5EF4-FFF2-40B4-BE49-F238E27FC236}">
              <a16:creationId xmlns:a16="http://schemas.microsoft.com/office/drawing/2014/main" id="{B52AE51B-E1EE-4097-BFD3-7A73DD44C464}"/>
            </a:ext>
          </a:extLst>
        </xdr:cNvPr>
        <xdr:cNvPicPr>
          <a:picLocks noChangeAspect="1"/>
        </xdr:cNvPicPr>
      </xdr:nvPicPr>
      <xdr:blipFill>
        <a:blip xmlns:r="http://schemas.openxmlformats.org/officeDocument/2006/relationships" r:embed="rId2"/>
        <a:stretch>
          <a:fillRect/>
        </a:stretch>
      </xdr:blipFill>
      <xdr:spPr>
        <a:xfrm>
          <a:off x="3306536" y="1360714"/>
          <a:ext cx="339273" cy="262129"/>
        </a:xfrm>
        <a:prstGeom prst="rect">
          <a:avLst/>
        </a:prstGeom>
      </xdr:spPr>
    </xdr:pic>
    <xdr:clientData/>
  </xdr:twoCellAnchor>
  <xdr:oneCellAnchor>
    <xdr:from>
      <xdr:col>2</xdr:col>
      <xdr:colOff>952501</xdr:colOff>
      <xdr:row>0</xdr:row>
      <xdr:rowOff>95249</xdr:rowOff>
    </xdr:from>
    <xdr:ext cx="401717" cy="381942"/>
    <xdr:pic>
      <xdr:nvPicPr>
        <xdr:cNvPr id="33" name="図 32">
          <a:extLst>
            <a:ext uri="{FF2B5EF4-FFF2-40B4-BE49-F238E27FC236}">
              <a16:creationId xmlns:a16="http://schemas.microsoft.com/office/drawing/2014/main" id="{45C6214F-5A2B-4FAA-A68E-10369603C70F}"/>
            </a:ext>
          </a:extLst>
        </xdr:cNvPr>
        <xdr:cNvPicPr>
          <a:picLocks noChangeAspect="1"/>
        </xdr:cNvPicPr>
      </xdr:nvPicPr>
      <xdr:blipFill>
        <a:blip xmlns:r="http://schemas.openxmlformats.org/officeDocument/2006/relationships" r:embed="rId4"/>
        <a:stretch>
          <a:fillRect/>
        </a:stretch>
      </xdr:blipFill>
      <xdr:spPr>
        <a:xfrm>
          <a:off x="3265715" y="95249"/>
          <a:ext cx="401717" cy="381942"/>
        </a:xfrm>
        <a:prstGeom prst="rect">
          <a:avLst/>
        </a:prstGeom>
      </xdr:spPr>
    </xdr:pic>
    <xdr:clientData/>
  </xdr:oneCellAnchor>
  <xdr:twoCellAnchor editAs="oneCell">
    <xdr:from>
      <xdr:col>2</xdr:col>
      <xdr:colOff>517071</xdr:colOff>
      <xdr:row>1</xdr:row>
      <xdr:rowOff>394607</xdr:rowOff>
    </xdr:from>
    <xdr:to>
      <xdr:col>3</xdr:col>
      <xdr:colOff>624213</xdr:colOff>
      <xdr:row>1</xdr:row>
      <xdr:rowOff>681743</xdr:rowOff>
    </xdr:to>
    <xdr:pic>
      <xdr:nvPicPr>
        <xdr:cNvPr id="34" name="図 33">
          <a:extLst>
            <a:ext uri="{FF2B5EF4-FFF2-40B4-BE49-F238E27FC236}">
              <a16:creationId xmlns:a16="http://schemas.microsoft.com/office/drawing/2014/main" id="{ED10C563-CF9F-4C24-89FA-FAF3136522A9}"/>
            </a:ext>
          </a:extLst>
        </xdr:cNvPr>
        <xdr:cNvPicPr>
          <a:picLocks noChangeAspect="1"/>
        </xdr:cNvPicPr>
      </xdr:nvPicPr>
      <xdr:blipFill>
        <a:blip xmlns:r="http://schemas.openxmlformats.org/officeDocument/2006/relationships" r:embed="rId3"/>
        <a:stretch>
          <a:fillRect/>
        </a:stretch>
      </xdr:blipFill>
      <xdr:spPr>
        <a:xfrm>
          <a:off x="2830285" y="503464"/>
          <a:ext cx="1195713" cy="287136"/>
        </a:xfrm>
        <a:prstGeom prst="rect">
          <a:avLst/>
        </a:prstGeom>
      </xdr:spPr>
    </xdr:pic>
    <xdr:clientData/>
  </xdr:twoCellAnchor>
  <xdr:oneCellAnchor>
    <xdr:from>
      <xdr:col>1</xdr:col>
      <xdr:colOff>0</xdr:colOff>
      <xdr:row>12</xdr:row>
      <xdr:rowOff>0</xdr:rowOff>
    </xdr:from>
    <xdr:ext cx="401717" cy="381942"/>
    <xdr:pic>
      <xdr:nvPicPr>
        <xdr:cNvPr id="12" name="図 11">
          <a:extLst>
            <a:ext uri="{FF2B5EF4-FFF2-40B4-BE49-F238E27FC236}">
              <a16:creationId xmlns:a16="http://schemas.microsoft.com/office/drawing/2014/main" id="{08162B0A-D58B-46ED-8935-4C21F0647D7E}"/>
            </a:ext>
          </a:extLst>
        </xdr:cNvPr>
        <xdr:cNvPicPr>
          <a:picLocks noChangeAspect="1"/>
        </xdr:cNvPicPr>
      </xdr:nvPicPr>
      <xdr:blipFill>
        <a:blip xmlns:r="http://schemas.openxmlformats.org/officeDocument/2006/relationships" r:embed="rId4"/>
        <a:stretch>
          <a:fillRect/>
        </a:stretch>
      </xdr:blipFill>
      <xdr:spPr>
        <a:xfrm>
          <a:off x="3401786" y="7062107"/>
          <a:ext cx="401717" cy="381942"/>
        </a:xfrm>
        <a:prstGeom prst="rect">
          <a:avLst/>
        </a:prstGeom>
      </xdr:spPr>
    </xdr:pic>
    <xdr:clientData/>
  </xdr:oneCellAnchor>
  <xdr:oneCellAnchor>
    <xdr:from>
      <xdr:col>6</xdr:col>
      <xdr:colOff>462643</xdr:colOff>
      <xdr:row>4</xdr:row>
      <xdr:rowOff>149678</xdr:rowOff>
    </xdr:from>
    <xdr:ext cx="401717" cy="381942"/>
    <xdr:pic>
      <xdr:nvPicPr>
        <xdr:cNvPr id="22" name="図 21">
          <a:extLst>
            <a:ext uri="{FF2B5EF4-FFF2-40B4-BE49-F238E27FC236}">
              <a16:creationId xmlns:a16="http://schemas.microsoft.com/office/drawing/2014/main" id="{B5A78B78-4433-4C0A-8DFB-4FD9DAE0F80E}"/>
            </a:ext>
          </a:extLst>
        </xdr:cNvPr>
        <xdr:cNvPicPr>
          <a:picLocks noChangeAspect="1"/>
        </xdr:cNvPicPr>
      </xdr:nvPicPr>
      <xdr:blipFill>
        <a:blip xmlns:r="http://schemas.openxmlformats.org/officeDocument/2006/relationships" r:embed="rId4"/>
        <a:stretch>
          <a:fillRect/>
        </a:stretch>
      </xdr:blipFill>
      <xdr:spPr>
        <a:xfrm>
          <a:off x="10436679" y="2476499"/>
          <a:ext cx="401717" cy="38194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3</xdr:col>
      <xdr:colOff>114299</xdr:colOff>
      <xdr:row>0</xdr:row>
      <xdr:rowOff>114299</xdr:rowOff>
    </xdr:from>
    <xdr:to>
      <xdr:col>8</xdr:col>
      <xdr:colOff>19049</xdr:colOff>
      <xdr:row>1</xdr:row>
      <xdr:rowOff>1381125</xdr:rowOff>
    </xdr:to>
    <xdr:sp macro="" textlink="">
      <xdr:nvSpPr>
        <xdr:cNvPr id="2" name="テキスト ボックス 1">
          <a:extLst>
            <a:ext uri="{FF2B5EF4-FFF2-40B4-BE49-F238E27FC236}">
              <a16:creationId xmlns:a16="http://schemas.microsoft.com/office/drawing/2014/main" id="{884EF974-ACE4-4F85-92D8-2C06F9E8257D}"/>
            </a:ext>
          </a:extLst>
        </xdr:cNvPr>
        <xdr:cNvSpPr txBox="1"/>
      </xdr:nvSpPr>
      <xdr:spPr>
        <a:xfrm>
          <a:off x="3143249" y="114299"/>
          <a:ext cx="7096125" cy="1381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ct val="150000"/>
            </a:lnSpc>
          </a:pPr>
          <a:r>
            <a:rPr kumimoji="1" lang="en-US" altLang="ja-JP" sz="1000">
              <a:latin typeface="BIZ UDPゴシック" panose="020B0400000000000000" pitchFamily="50" charset="-128"/>
              <a:ea typeface="BIZ UDPゴシック" panose="020B0400000000000000" pitchFamily="50" charset="-128"/>
            </a:rPr>
            <a:t>	</a:t>
          </a:r>
          <a:r>
            <a:rPr kumimoji="1" lang="ja-JP" altLang="en-US" sz="10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まんまる</a:t>
          </a:r>
          <a:r>
            <a:rPr kumimoji="1" lang="en-US" altLang="ja-JP" sz="1100">
              <a:latin typeface="BIZ UDPゴシック" panose="020B0400000000000000" pitchFamily="50" charset="-128"/>
              <a:ea typeface="BIZ UDPゴシック" panose="020B0400000000000000" pitchFamily="50" charset="-128"/>
            </a:rPr>
            <a:t>Day   </a:t>
          </a:r>
          <a:r>
            <a:rPr kumimoji="1" lang="ja-JP" altLang="en-US" sz="1100">
              <a:latin typeface="BIZ UDPゴシック" panose="020B0400000000000000" pitchFamily="50" charset="-128"/>
              <a:ea typeface="BIZ UDPゴシック" panose="020B0400000000000000" pitchFamily="50" charset="-128"/>
            </a:rPr>
            <a:t>月曜日・水曜日・土曜日</a:t>
          </a:r>
          <a:r>
            <a:rPr kumimoji="1" lang="ja-JP" altLang="en-US" sz="1100" baseline="0">
              <a:latin typeface="BIZ UDPゴシック" panose="020B0400000000000000" pitchFamily="50" charset="-128"/>
              <a:ea typeface="BIZ UDPゴシック" panose="020B0400000000000000" pitchFamily="50" charset="-128"/>
            </a:rPr>
            <a:t>  </a:t>
          </a:r>
          <a:r>
            <a:rPr kumimoji="1" lang="en-US" altLang="ja-JP" sz="1100">
              <a:latin typeface="BIZ UDPゴシック" panose="020B0400000000000000" pitchFamily="50" charset="-128"/>
              <a:ea typeface="BIZ UDPゴシック" panose="020B0400000000000000" pitchFamily="50" charset="-128"/>
            </a:rPr>
            <a:t>9</a:t>
          </a:r>
          <a:r>
            <a:rPr kumimoji="1" lang="ja-JP" altLang="en-US" sz="1100">
              <a:latin typeface="BIZ UDPゴシック" panose="020B0400000000000000" pitchFamily="50" charset="-128"/>
              <a:ea typeface="BIZ UDPゴシック" panose="020B0400000000000000" pitchFamily="50" charset="-128"/>
            </a:rPr>
            <a:t>時</a:t>
          </a:r>
          <a:r>
            <a:rPr kumimoji="1" lang="en-US" altLang="ja-JP" sz="1100">
              <a:latin typeface="BIZ UDPゴシック" panose="020B0400000000000000" pitchFamily="50" charset="-128"/>
              <a:ea typeface="BIZ UDPゴシック" panose="020B0400000000000000" pitchFamily="50" charset="-128"/>
            </a:rPr>
            <a:t>30</a:t>
          </a:r>
          <a:r>
            <a:rPr kumimoji="1" lang="ja-JP" altLang="en-US" sz="1100">
              <a:latin typeface="BIZ UDPゴシック" panose="020B0400000000000000" pitchFamily="50" charset="-128"/>
              <a:ea typeface="BIZ UDPゴシック" panose="020B0400000000000000" pitchFamily="50" charset="-128"/>
            </a:rPr>
            <a:t>分～１１時３０分　１４時～</a:t>
          </a:r>
          <a:r>
            <a:rPr kumimoji="1" lang="en-US" altLang="ja-JP" sz="1100">
              <a:latin typeface="BIZ UDPゴシック" panose="020B0400000000000000" pitchFamily="50" charset="-128"/>
              <a:ea typeface="BIZ UDPゴシック" panose="020B0400000000000000" pitchFamily="50" charset="-128"/>
            </a:rPr>
            <a:t>17</a:t>
          </a:r>
          <a:r>
            <a:rPr kumimoji="1" lang="ja-JP" altLang="en-US" sz="1100">
              <a:latin typeface="BIZ UDPゴシック" panose="020B0400000000000000" pitchFamily="50" charset="-128"/>
              <a:ea typeface="BIZ UDPゴシック" panose="020B0400000000000000" pitchFamily="50" charset="-128"/>
            </a:rPr>
            <a:t>時　  対象：どなたでも</a:t>
          </a:r>
          <a:r>
            <a:rPr kumimoji="1" lang="en-US" altLang="ja-JP" sz="11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　ままと　子育て相談　</a:t>
          </a:r>
          <a:r>
            <a:rPr kumimoji="1" lang="en-US" altLang="ja-JP" sz="1100">
              <a:latin typeface="BIZ UDPゴシック" panose="020B0400000000000000" pitchFamily="50" charset="-128"/>
              <a:ea typeface="BIZ UDPゴシック" panose="020B0400000000000000" pitchFamily="50" charset="-128"/>
            </a:rPr>
            <a:t>AM</a:t>
          </a:r>
          <a:r>
            <a:rPr kumimoji="1" lang="ja-JP" altLang="en-US" sz="1100">
              <a:latin typeface="BIZ UDPゴシック" panose="020B0400000000000000" pitchFamily="50" charset="-128"/>
              <a:ea typeface="BIZ UDPゴシック" panose="020B0400000000000000" pitchFamily="50" charset="-128"/>
            </a:rPr>
            <a:t>  </a:t>
          </a:r>
        </a:p>
        <a:p>
          <a:pPr>
            <a:lnSpc>
              <a:spcPct val="150000"/>
            </a:lnSpc>
          </a:pPr>
          <a:r>
            <a:rPr kumimoji="1" lang="en-US" altLang="ja-JP" sz="11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　まんまる</a:t>
          </a:r>
          <a:r>
            <a:rPr kumimoji="1" lang="en-US" altLang="ja-JP" sz="1100">
              <a:latin typeface="BIZ UDPゴシック" panose="020B0400000000000000" pitchFamily="50" charset="-128"/>
              <a:ea typeface="BIZ UDPゴシック" panose="020B0400000000000000" pitchFamily="50" charset="-128"/>
            </a:rPr>
            <a:t>Kids   </a:t>
          </a:r>
          <a:r>
            <a:rPr kumimoji="1" lang="ja-JP" altLang="en-US" sz="1100">
              <a:latin typeface="BIZ UDPゴシック" panose="020B0400000000000000" pitchFamily="50" charset="-128"/>
              <a:ea typeface="BIZ UDPゴシック" panose="020B0400000000000000" pitchFamily="50" charset="-128"/>
            </a:rPr>
            <a:t>水曜日・金曜日　</a:t>
          </a:r>
          <a:r>
            <a:rPr kumimoji="1" lang="en-US" altLang="ja-JP" sz="1100">
              <a:latin typeface="BIZ UDPゴシック" panose="020B0400000000000000" pitchFamily="50" charset="-128"/>
              <a:ea typeface="BIZ UDPゴシック" panose="020B0400000000000000" pitchFamily="50" charset="-128"/>
            </a:rPr>
            <a:t>14</a:t>
          </a:r>
          <a:r>
            <a:rPr kumimoji="1" lang="ja-JP" altLang="en-US" sz="1100">
              <a:latin typeface="BIZ UDPゴシック" panose="020B0400000000000000" pitchFamily="50" charset="-128"/>
              <a:ea typeface="BIZ UDPゴシック" panose="020B0400000000000000" pitchFamily="50" charset="-128"/>
            </a:rPr>
            <a:t>時～</a:t>
          </a:r>
          <a:r>
            <a:rPr kumimoji="1" lang="en-US" altLang="ja-JP" sz="1100">
              <a:latin typeface="BIZ UDPゴシック" panose="020B0400000000000000" pitchFamily="50" charset="-128"/>
              <a:ea typeface="BIZ UDPゴシック" panose="020B0400000000000000" pitchFamily="50" charset="-128"/>
            </a:rPr>
            <a:t>16</a:t>
          </a:r>
          <a:r>
            <a:rPr kumimoji="1" lang="ja-JP" altLang="en-US" sz="1100">
              <a:latin typeface="BIZ UDPゴシック" panose="020B0400000000000000" pitchFamily="50" charset="-128"/>
              <a:ea typeface="BIZ UDPゴシック" panose="020B0400000000000000" pitchFamily="50" charset="-128"/>
            </a:rPr>
            <a:t>時</a:t>
          </a:r>
          <a:r>
            <a:rPr kumimoji="1" lang="en-US" altLang="ja-JP" sz="1100">
              <a:latin typeface="BIZ UDPゴシック" panose="020B0400000000000000" pitchFamily="50" charset="-128"/>
              <a:ea typeface="BIZ UDPゴシック" panose="020B0400000000000000" pitchFamily="50" charset="-128"/>
            </a:rPr>
            <a:t>45</a:t>
          </a:r>
          <a:r>
            <a:rPr kumimoji="1" lang="ja-JP" altLang="en-US" sz="1100">
              <a:latin typeface="BIZ UDPゴシック" panose="020B0400000000000000" pitchFamily="50" charset="-128"/>
              <a:ea typeface="BIZ UDPゴシック" panose="020B0400000000000000" pitchFamily="50" charset="-128"/>
            </a:rPr>
            <a:t>分　</a:t>
          </a:r>
          <a:r>
            <a:rPr kumimoji="1" lang="en-US" altLang="ja-JP" sz="11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対象：子どもたち　★放課後の遊び場です</a:t>
          </a:r>
          <a:r>
            <a:rPr kumimoji="1" lang="en-US" altLang="ja-JP" sz="11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　まんまるたいむ　月</a:t>
          </a:r>
          <a:r>
            <a:rPr kumimoji="1" lang="en-US" altLang="ja-JP" sz="1100">
              <a:latin typeface="BIZ UDPゴシック" panose="020B0400000000000000" pitchFamily="50" charset="-128"/>
              <a:ea typeface="BIZ UDPゴシック" panose="020B0400000000000000" pitchFamily="50" charset="-128"/>
            </a:rPr>
            <a:t>2</a:t>
          </a:r>
          <a:r>
            <a:rPr kumimoji="1" lang="ja-JP" altLang="en-US" sz="1100">
              <a:latin typeface="BIZ UDPゴシック" panose="020B0400000000000000" pitchFamily="50" charset="-128"/>
              <a:ea typeface="BIZ UDPゴシック" panose="020B0400000000000000" pitchFamily="50" charset="-128"/>
            </a:rPr>
            <a:t>回火曜日　　　　　　　　　　　　　　　</a:t>
          </a:r>
          <a:r>
            <a:rPr kumimoji="1" lang="en-US" altLang="ja-JP" sz="11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対象：学園の子どもたち</a:t>
          </a:r>
        </a:p>
      </xdr:txBody>
    </xdr:sp>
    <xdr:clientData/>
  </xdr:twoCellAnchor>
  <xdr:oneCellAnchor>
    <xdr:from>
      <xdr:col>6</xdr:col>
      <xdr:colOff>523875</xdr:colOff>
      <xdr:row>4</xdr:row>
      <xdr:rowOff>104775</xdr:rowOff>
    </xdr:from>
    <xdr:ext cx="401717" cy="381942"/>
    <xdr:pic>
      <xdr:nvPicPr>
        <xdr:cNvPr id="3" name="図 2">
          <a:extLst>
            <a:ext uri="{FF2B5EF4-FFF2-40B4-BE49-F238E27FC236}">
              <a16:creationId xmlns:a16="http://schemas.microsoft.com/office/drawing/2014/main" id="{95AD4380-F939-49A1-9E76-5BB1ADCF33B7}"/>
            </a:ext>
          </a:extLst>
        </xdr:cNvPr>
        <xdr:cNvPicPr>
          <a:picLocks noChangeAspect="1"/>
        </xdr:cNvPicPr>
      </xdr:nvPicPr>
      <xdr:blipFill>
        <a:blip xmlns:r="http://schemas.openxmlformats.org/officeDocument/2006/relationships" r:embed="rId1"/>
        <a:stretch>
          <a:fillRect/>
        </a:stretch>
      </xdr:blipFill>
      <xdr:spPr>
        <a:xfrm>
          <a:off x="8896350" y="2238375"/>
          <a:ext cx="401717" cy="381942"/>
        </a:xfrm>
        <a:prstGeom prst="rect">
          <a:avLst/>
        </a:prstGeom>
      </xdr:spPr>
    </xdr:pic>
    <xdr:clientData/>
  </xdr:oneCellAnchor>
  <xdr:oneCellAnchor>
    <xdr:from>
      <xdr:col>6</xdr:col>
      <xdr:colOff>495300</xdr:colOff>
      <xdr:row>6</xdr:row>
      <xdr:rowOff>57150</xdr:rowOff>
    </xdr:from>
    <xdr:ext cx="401717" cy="381942"/>
    <xdr:pic>
      <xdr:nvPicPr>
        <xdr:cNvPr id="5" name="図 4">
          <a:extLst>
            <a:ext uri="{FF2B5EF4-FFF2-40B4-BE49-F238E27FC236}">
              <a16:creationId xmlns:a16="http://schemas.microsoft.com/office/drawing/2014/main" id="{6205E0F1-C896-4402-AC0F-D0F83BB0B7A1}"/>
            </a:ext>
          </a:extLst>
        </xdr:cNvPr>
        <xdr:cNvPicPr>
          <a:picLocks noChangeAspect="1"/>
        </xdr:cNvPicPr>
      </xdr:nvPicPr>
      <xdr:blipFill>
        <a:blip xmlns:r="http://schemas.openxmlformats.org/officeDocument/2006/relationships" r:embed="rId1"/>
        <a:stretch>
          <a:fillRect/>
        </a:stretch>
      </xdr:blipFill>
      <xdr:spPr>
        <a:xfrm>
          <a:off x="8867775" y="3200400"/>
          <a:ext cx="401717" cy="381942"/>
        </a:xfrm>
        <a:prstGeom prst="rect">
          <a:avLst/>
        </a:prstGeom>
      </xdr:spPr>
    </xdr:pic>
    <xdr:clientData/>
  </xdr:oneCellAnchor>
  <xdr:oneCellAnchor>
    <xdr:from>
      <xdr:col>6</xdr:col>
      <xdr:colOff>495300</xdr:colOff>
      <xdr:row>8</xdr:row>
      <xdr:rowOff>152400</xdr:rowOff>
    </xdr:from>
    <xdr:ext cx="401717" cy="381942"/>
    <xdr:pic>
      <xdr:nvPicPr>
        <xdr:cNvPr id="6" name="図 5">
          <a:extLst>
            <a:ext uri="{FF2B5EF4-FFF2-40B4-BE49-F238E27FC236}">
              <a16:creationId xmlns:a16="http://schemas.microsoft.com/office/drawing/2014/main" id="{E4502A70-2CA4-4DA0-9698-7FE5279B5432}"/>
            </a:ext>
          </a:extLst>
        </xdr:cNvPr>
        <xdr:cNvPicPr>
          <a:picLocks noChangeAspect="1"/>
        </xdr:cNvPicPr>
      </xdr:nvPicPr>
      <xdr:blipFill>
        <a:blip xmlns:r="http://schemas.openxmlformats.org/officeDocument/2006/relationships" r:embed="rId1"/>
        <a:stretch>
          <a:fillRect/>
        </a:stretch>
      </xdr:blipFill>
      <xdr:spPr>
        <a:xfrm>
          <a:off x="8867775" y="4305300"/>
          <a:ext cx="401717" cy="381942"/>
        </a:xfrm>
        <a:prstGeom prst="rect">
          <a:avLst/>
        </a:prstGeom>
      </xdr:spPr>
    </xdr:pic>
    <xdr:clientData/>
  </xdr:oneCellAnchor>
  <xdr:oneCellAnchor>
    <xdr:from>
      <xdr:col>6</xdr:col>
      <xdr:colOff>523875</xdr:colOff>
      <xdr:row>10</xdr:row>
      <xdr:rowOff>190500</xdr:rowOff>
    </xdr:from>
    <xdr:ext cx="401717" cy="381942"/>
    <xdr:pic>
      <xdr:nvPicPr>
        <xdr:cNvPr id="7" name="図 6">
          <a:extLst>
            <a:ext uri="{FF2B5EF4-FFF2-40B4-BE49-F238E27FC236}">
              <a16:creationId xmlns:a16="http://schemas.microsoft.com/office/drawing/2014/main" id="{7E6ADDE2-DAFC-4E6B-BDC3-CB4A21C94245}"/>
            </a:ext>
          </a:extLst>
        </xdr:cNvPr>
        <xdr:cNvPicPr>
          <a:picLocks noChangeAspect="1"/>
        </xdr:cNvPicPr>
      </xdr:nvPicPr>
      <xdr:blipFill>
        <a:blip xmlns:r="http://schemas.openxmlformats.org/officeDocument/2006/relationships" r:embed="rId1"/>
        <a:stretch>
          <a:fillRect/>
        </a:stretch>
      </xdr:blipFill>
      <xdr:spPr>
        <a:xfrm>
          <a:off x="8896350" y="5705475"/>
          <a:ext cx="401717" cy="381942"/>
        </a:xfrm>
        <a:prstGeom prst="rect">
          <a:avLst/>
        </a:prstGeom>
      </xdr:spPr>
    </xdr:pic>
    <xdr:clientData/>
  </xdr:oneCellAnchor>
  <xdr:oneCellAnchor>
    <xdr:from>
      <xdr:col>1</xdr:col>
      <xdr:colOff>733425</xdr:colOff>
      <xdr:row>6</xdr:row>
      <xdr:rowOff>114300</xdr:rowOff>
    </xdr:from>
    <xdr:ext cx="401717" cy="381942"/>
    <xdr:pic>
      <xdr:nvPicPr>
        <xdr:cNvPr id="8" name="図 7">
          <a:extLst>
            <a:ext uri="{FF2B5EF4-FFF2-40B4-BE49-F238E27FC236}">
              <a16:creationId xmlns:a16="http://schemas.microsoft.com/office/drawing/2014/main" id="{C3D63F32-087A-4691-AAA5-B4E0127CFA4B}"/>
            </a:ext>
          </a:extLst>
        </xdr:cNvPr>
        <xdr:cNvPicPr>
          <a:picLocks noChangeAspect="1"/>
        </xdr:cNvPicPr>
      </xdr:nvPicPr>
      <xdr:blipFill>
        <a:blip xmlns:r="http://schemas.openxmlformats.org/officeDocument/2006/relationships" r:embed="rId1"/>
        <a:stretch>
          <a:fillRect/>
        </a:stretch>
      </xdr:blipFill>
      <xdr:spPr>
        <a:xfrm>
          <a:off x="885825" y="3257550"/>
          <a:ext cx="401717" cy="381942"/>
        </a:xfrm>
        <a:prstGeom prst="rect">
          <a:avLst/>
        </a:prstGeom>
      </xdr:spPr>
    </xdr:pic>
    <xdr:clientData/>
  </xdr:oneCellAnchor>
  <xdr:oneCellAnchor>
    <xdr:from>
      <xdr:col>1</xdr:col>
      <xdr:colOff>695325</xdr:colOff>
      <xdr:row>10</xdr:row>
      <xdr:rowOff>200025</xdr:rowOff>
    </xdr:from>
    <xdr:ext cx="401717" cy="381942"/>
    <xdr:pic>
      <xdr:nvPicPr>
        <xdr:cNvPr id="10" name="図 9">
          <a:extLst>
            <a:ext uri="{FF2B5EF4-FFF2-40B4-BE49-F238E27FC236}">
              <a16:creationId xmlns:a16="http://schemas.microsoft.com/office/drawing/2014/main" id="{A4F1A18F-1741-4189-AF11-30148C12D3D0}"/>
            </a:ext>
          </a:extLst>
        </xdr:cNvPr>
        <xdr:cNvPicPr>
          <a:picLocks noChangeAspect="1"/>
        </xdr:cNvPicPr>
      </xdr:nvPicPr>
      <xdr:blipFill>
        <a:blip xmlns:r="http://schemas.openxmlformats.org/officeDocument/2006/relationships" r:embed="rId1"/>
        <a:stretch>
          <a:fillRect/>
        </a:stretch>
      </xdr:blipFill>
      <xdr:spPr>
        <a:xfrm>
          <a:off x="847725" y="5715000"/>
          <a:ext cx="401717" cy="381942"/>
        </a:xfrm>
        <a:prstGeom prst="rect">
          <a:avLst/>
        </a:prstGeom>
      </xdr:spPr>
    </xdr:pic>
    <xdr:clientData/>
  </xdr:oneCellAnchor>
  <xdr:oneCellAnchor>
    <xdr:from>
      <xdr:col>1</xdr:col>
      <xdr:colOff>76200</xdr:colOff>
      <xdr:row>11</xdr:row>
      <xdr:rowOff>38100</xdr:rowOff>
    </xdr:from>
    <xdr:ext cx="401717" cy="381942"/>
    <xdr:pic>
      <xdr:nvPicPr>
        <xdr:cNvPr id="11" name="図 10">
          <a:extLst>
            <a:ext uri="{FF2B5EF4-FFF2-40B4-BE49-F238E27FC236}">
              <a16:creationId xmlns:a16="http://schemas.microsoft.com/office/drawing/2014/main" id="{BB65AE89-4B7D-44D3-AA8E-0826AC3289B0}"/>
            </a:ext>
          </a:extLst>
        </xdr:cNvPr>
        <xdr:cNvPicPr>
          <a:picLocks noChangeAspect="1"/>
        </xdr:cNvPicPr>
      </xdr:nvPicPr>
      <xdr:blipFill>
        <a:blip xmlns:r="http://schemas.openxmlformats.org/officeDocument/2006/relationships" r:embed="rId1"/>
        <a:stretch>
          <a:fillRect/>
        </a:stretch>
      </xdr:blipFill>
      <xdr:spPr>
        <a:xfrm>
          <a:off x="228600" y="5905500"/>
          <a:ext cx="401717" cy="381942"/>
        </a:xfrm>
        <a:prstGeom prst="rect">
          <a:avLst/>
        </a:prstGeom>
      </xdr:spPr>
    </xdr:pic>
    <xdr:clientData/>
  </xdr:oneCellAnchor>
  <xdr:oneCellAnchor>
    <xdr:from>
      <xdr:col>1</xdr:col>
      <xdr:colOff>28575</xdr:colOff>
      <xdr:row>13</xdr:row>
      <xdr:rowOff>28575</xdr:rowOff>
    </xdr:from>
    <xdr:ext cx="401717" cy="381942"/>
    <xdr:pic>
      <xdr:nvPicPr>
        <xdr:cNvPr id="12" name="図 11">
          <a:extLst>
            <a:ext uri="{FF2B5EF4-FFF2-40B4-BE49-F238E27FC236}">
              <a16:creationId xmlns:a16="http://schemas.microsoft.com/office/drawing/2014/main" id="{76E5D727-6A94-43EF-9F5E-E77247513541}"/>
            </a:ext>
          </a:extLst>
        </xdr:cNvPr>
        <xdr:cNvPicPr>
          <a:picLocks noChangeAspect="1"/>
        </xdr:cNvPicPr>
      </xdr:nvPicPr>
      <xdr:blipFill>
        <a:blip xmlns:r="http://schemas.openxmlformats.org/officeDocument/2006/relationships" r:embed="rId1"/>
        <a:stretch>
          <a:fillRect/>
        </a:stretch>
      </xdr:blipFill>
      <xdr:spPr>
        <a:xfrm>
          <a:off x="180975" y="7924800"/>
          <a:ext cx="401717" cy="381942"/>
        </a:xfrm>
        <a:prstGeom prst="rect">
          <a:avLst/>
        </a:prstGeom>
      </xdr:spPr>
    </xdr:pic>
    <xdr:clientData/>
  </xdr:oneCellAnchor>
  <xdr:twoCellAnchor editAs="oneCell">
    <xdr:from>
      <xdr:col>2</xdr:col>
      <xdr:colOff>533400</xdr:colOff>
      <xdr:row>8</xdr:row>
      <xdr:rowOff>209550</xdr:rowOff>
    </xdr:from>
    <xdr:to>
      <xdr:col>2</xdr:col>
      <xdr:colOff>872673</xdr:colOff>
      <xdr:row>8</xdr:row>
      <xdr:rowOff>471679</xdr:rowOff>
    </xdr:to>
    <xdr:pic>
      <xdr:nvPicPr>
        <xdr:cNvPr id="13" name="図 12">
          <a:extLst>
            <a:ext uri="{FF2B5EF4-FFF2-40B4-BE49-F238E27FC236}">
              <a16:creationId xmlns:a16="http://schemas.microsoft.com/office/drawing/2014/main" id="{A4161DBC-F495-430F-A026-B2F3B1A96CC5}"/>
            </a:ext>
          </a:extLst>
        </xdr:cNvPr>
        <xdr:cNvPicPr>
          <a:picLocks noChangeAspect="1"/>
        </xdr:cNvPicPr>
      </xdr:nvPicPr>
      <xdr:blipFill>
        <a:blip xmlns:r="http://schemas.openxmlformats.org/officeDocument/2006/relationships" r:embed="rId2"/>
        <a:stretch>
          <a:fillRect/>
        </a:stretch>
      </xdr:blipFill>
      <xdr:spPr>
        <a:xfrm>
          <a:off x="2124075" y="4362450"/>
          <a:ext cx="339273" cy="262129"/>
        </a:xfrm>
        <a:prstGeom prst="rect">
          <a:avLst/>
        </a:prstGeom>
      </xdr:spPr>
    </xdr:pic>
    <xdr:clientData/>
  </xdr:twoCellAnchor>
  <xdr:twoCellAnchor editAs="oneCell">
    <xdr:from>
      <xdr:col>2</xdr:col>
      <xdr:colOff>504825</xdr:colOff>
      <xdr:row>10</xdr:row>
      <xdr:rowOff>238125</xdr:rowOff>
    </xdr:from>
    <xdr:to>
      <xdr:col>2</xdr:col>
      <xdr:colOff>844098</xdr:colOff>
      <xdr:row>10</xdr:row>
      <xdr:rowOff>500254</xdr:rowOff>
    </xdr:to>
    <xdr:pic>
      <xdr:nvPicPr>
        <xdr:cNvPr id="14" name="図 13">
          <a:extLst>
            <a:ext uri="{FF2B5EF4-FFF2-40B4-BE49-F238E27FC236}">
              <a16:creationId xmlns:a16="http://schemas.microsoft.com/office/drawing/2014/main" id="{B043E288-7F53-4850-99E6-921C371B0BCD}"/>
            </a:ext>
          </a:extLst>
        </xdr:cNvPr>
        <xdr:cNvPicPr>
          <a:picLocks noChangeAspect="1"/>
        </xdr:cNvPicPr>
      </xdr:nvPicPr>
      <xdr:blipFill>
        <a:blip xmlns:r="http://schemas.openxmlformats.org/officeDocument/2006/relationships" r:embed="rId2"/>
        <a:stretch>
          <a:fillRect/>
        </a:stretch>
      </xdr:blipFill>
      <xdr:spPr>
        <a:xfrm>
          <a:off x="2428875" y="5753100"/>
          <a:ext cx="339273" cy="262129"/>
        </a:xfrm>
        <a:prstGeom prst="rect">
          <a:avLst/>
        </a:prstGeom>
      </xdr:spPr>
    </xdr:pic>
    <xdr:clientData/>
  </xdr:twoCellAnchor>
  <xdr:oneCellAnchor>
    <xdr:from>
      <xdr:col>5</xdr:col>
      <xdr:colOff>600075</xdr:colOff>
      <xdr:row>6</xdr:row>
      <xdr:rowOff>47625</xdr:rowOff>
    </xdr:from>
    <xdr:ext cx="521613" cy="399221"/>
    <xdr:pic>
      <xdr:nvPicPr>
        <xdr:cNvPr id="15" name="図 14">
          <a:extLst>
            <a:ext uri="{FF2B5EF4-FFF2-40B4-BE49-F238E27FC236}">
              <a16:creationId xmlns:a16="http://schemas.microsoft.com/office/drawing/2014/main" id="{ADCFF631-9144-494C-8C53-7BD1E884D9B0}"/>
            </a:ext>
          </a:extLst>
        </xdr:cNvPr>
        <xdr:cNvPicPr>
          <a:picLocks noChangeAspect="1"/>
        </xdr:cNvPicPr>
      </xdr:nvPicPr>
      <xdr:blipFill>
        <a:blip xmlns:r="http://schemas.openxmlformats.org/officeDocument/2006/relationships" r:embed="rId3"/>
        <a:stretch>
          <a:fillRect/>
        </a:stretch>
      </xdr:blipFill>
      <xdr:spPr>
        <a:xfrm>
          <a:off x="7115175" y="3190875"/>
          <a:ext cx="521613" cy="399221"/>
        </a:xfrm>
        <a:prstGeom prst="rect">
          <a:avLst/>
        </a:prstGeom>
      </xdr:spPr>
    </xdr:pic>
    <xdr:clientData/>
  </xdr:oneCellAnchor>
  <xdr:oneCellAnchor>
    <xdr:from>
      <xdr:col>5</xdr:col>
      <xdr:colOff>628650</xdr:colOff>
      <xdr:row>8</xdr:row>
      <xdr:rowOff>180975</xdr:rowOff>
    </xdr:from>
    <xdr:ext cx="521613" cy="399221"/>
    <xdr:pic>
      <xdr:nvPicPr>
        <xdr:cNvPr id="16" name="図 15">
          <a:extLst>
            <a:ext uri="{FF2B5EF4-FFF2-40B4-BE49-F238E27FC236}">
              <a16:creationId xmlns:a16="http://schemas.microsoft.com/office/drawing/2014/main" id="{0B5EA5C6-A14F-45DB-9E4A-0A749B5369D6}"/>
            </a:ext>
          </a:extLst>
        </xdr:cNvPr>
        <xdr:cNvPicPr>
          <a:picLocks noChangeAspect="1"/>
        </xdr:cNvPicPr>
      </xdr:nvPicPr>
      <xdr:blipFill>
        <a:blip xmlns:r="http://schemas.openxmlformats.org/officeDocument/2006/relationships" r:embed="rId3"/>
        <a:stretch>
          <a:fillRect/>
        </a:stretch>
      </xdr:blipFill>
      <xdr:spPr>
        <a:xfrm>
          <a:off x="7143750" y="4333875"/>
          <a:ext cx="521613" cy="399221"/>
        </a:xfrm>
        <a:prstGeom prst="rect">
          <a:avLst/>
        </a:prstGeom>
      </xdr:spPr>
    </xdr:pic>
    <xdr:clientData/>
  </xdr:oneCellAnchor>
  <xdr:oneCellAnchor>
    <xdr:from>
      <xdr:col>5</xdr:col>
      <xdr:colOff>76200</xdr:colOff>
      <xdr:row>9</xdr:row>
      <xdr:rowOff>9525</xdr:rowOff>
    </xdr:from>
    <xdr:ext cx="521613" cy="399221"/>
    <xdr:pic>
      <xdr:nvPicPr>
        <xdr:cNvPr id="17" name="図 16">
          <a:extLst>
            <a:ext uri="{FF2B5EF4-FFF2-40B4-BE49-F238E27FC236}">
              <a16:creationId xmlns:a16="http://schemas.microsoft.com/office/drawing/2014/main" id="{0D12B7A3-47B1-4258-AB9C-B37BFC098FD1}"/>
            </a:ext>
          </a:extLst>
        </xdr:cNvPr>
        <xdr:cNvPicPr>
          <a:picLocks noChangeAspect="1"/>
        </xdr:cNvPicPr>
      </xdr:nvPicPr>
      <xdr:blipFill>
        <a:blip xmlns:r="http://schemas.openxmlformats.org/officeDocument/2006/relationships" r:embed="rId3"/>
        <a:stretch>
          <a:fillRect/>
        </a:stretch>
      </xdr:blipFill>
      <xdr:spPr>
        <a:xfrm>
          <a:off x="5981700" y="5219700"/>
          <a:ext cx="521613" cy="399221"/>
        </a:xfrm>
        <a:prstGeom prst="rect">
          <a:avLst/>
        </a:prstGeom>
      </xdr:spPr>
    </xdr:pic>
    <xdr:clientData/>
  </xdr:oneCellAnchor>
  <xdr:oneCellAnchor>
    <xdr:from>
      <xdr:col>5</xdr:col>
      <xdr:colOff>657225</xdr:colOff>
      <xdr:row>12</xdr:row>
      <xdr:rowOff>161925</xdr:rowOff>
    </xdr:from>
    <xdr:ext cx="521613" cy="399221"/>
    <xdr:pic>
      <xdr:nvPicPr>
        <xdr:cNvPr id="18" name="図 17">
          <a:extLst>
            <a:ext uri="{FF2B5EF4-FFF2-40B4-BE49-F238E27FC236}">
              <a16:creationId xmlns:a16="http://schemas.microsoft.com/office/drawing/2014/main" id="{6EB885E5-F272-44EA-BB1C-037616D55DB7}"/>
            </a:ext>
          </a:extLst>
        </xdr:cNvPr>
        <xdr:cNvPicPr>
          <a:picLocks noChangeAspect="1"/>
        </xdr:cNvPicPr>
      </xdr:nvPicPr>
      <xdr:blipFill>
        <a:blip xmlns:r="http://schemas.openxmlformats.org/officeDocument/2006/relationships" r:embed="rId3"/>
        <a:stretch>
          <a:fillRect/>
        </a:stretch>
      </xdr:blipFill>
      <xdr:spPr>
        <a:xfrm>
          <a:off x="7172325" y="7029450"/>
          <a:ext cx="521613" cy="399221"/>
        </a:xfrm>
        <a:prstGeom prst="rect">
          <a:avLst/>
        </a:prstGeom>
      </xdr:spPr>
    </xdr:pic>
    <xdr:clientData/>
  </xdr:oneCellAnchor>
  <xdr:oneCellAnchor>
    <xdr:from>
      <xdr:col>3</xdr:col>
      <xdr:colOff>762000</xdr:colOff>
      <xdr:row>6</xdr:row>
      <xdr:rowOff>19050</xdr:rowOff>
    </xdr:from>
    <xdr:ext cx="521613" cy="399221"/>
    <xdr:pic>
      <xdr:nvPicPr>
        <xdr:cNvPr id="19" name="図 18">
          <a:extLst>
            <a:ext uri="{FF2B5EF4-FFF2-40B4-BE49-F238E27FC236}">
              <a16:creationId xmlns:a16="http://schemas.microsoft.com/office/drawing/2014/main" id="{1662E069-3EE7-4D73-A264-2820353AE7FB}"/>
            </a:ext>
          </a:extLst>
        </xdr:cNvPr>
        <xdr:cNvPicPr>
          <a:picLocks noChangeAspect="1"/>
        </xdr:cNvPicPr>
      </xdr:nvPicPr>
      <xdr:blipFill>
        <a:blip xmlns:r="http://schemas.openxmlformats.org/officeDocument/2006/relationships" r:embed="rId3"/>
        <a:stretch>
          <a:fillRect/>
        </a:stretch>
      </xdr:blipFill>
      <xdr:spPr>
        <a:xfrm>
          <a:off x="4124325" y="3162300"/>
          <a:ext cx="521613" cy="399221"/>
        </a:xfrm>
        <a:prstGeom prst="rect">
          <a:avLst/>
        </a:prstGeom>
      </xdr:spPr>
    </xdr:pic>
    <xdr:clientData/>
  </xdr:oneCellAnchor>
  <xdr:twoCellAnchor editAs="oneCell">
    <xdr:from>
      <xdr:col>1</xdr:col>
      <xdr:colOff>219075</xdr:colOff>
      <xdr:row>12</xdr:row>
      <xdr:rowOff>590550</xdr:rowOff>
    </xdr:from>
    <xdr:to>
      <xdr:col>1</xdr:col>
      <xdr:colOff>1414788</xdr:colOff>
      <xdr:row>12</xdr:row>
      <xdr:rowOff>877686</xdr:rowOff>
    </xdr:to>
    <xdr:pic>
      <xdr:nvPicPr>
        <xdr:cNvPr id="4" name="図 3">
          <a:extLst>
            <a:ext uri="{FF2B5EF4-FFF2-40B4-BE49-F238E27FC236}">
              <a16:creationId xmlns:a16="http://schemas.microsoft.com/office/drawing/2014/main" id="{3650BDCE-BE1F-45F1-BAD7-F17398728B22}"/>
            </a:ext>
          </a:extLst>
        </xdr:cNvPr>
        <xdr:cNvPicPr>
          <a:picLocks noChangeAspect="1"/>
        </xdr:cNvPicPr>
      </xdr:nvPicPr>
      <xdr:blipFill>
        <a:blip xmlns:r="http://schemas.openxmlformats.org/officeDocument/2006/relationships" r:embed="rId4"/>
        <a:stretch>
          <a:fillRect/>
        </a:stretch>
      </xdr:blipFill>
      <xdr:spPr>
        <a:xfrm>
          <a:off x="371475" y="7458075"/>
          <a:ext cx="1195713" cy="287136"/>
        </a:xfrm>
        <a:prstGeom prst="rect">
          <a:avLst/>
        </a:prstGeom>
      </xdr:spPr>
    </xdr:pic>
    <xdr:clientData/>
  </xdr:twoCellAnchor>
  <xdr:oneCellAnchor>
    <xdr:from>
      <xdr:col>3</xdr:col>
      <xdr:colOff>0</xdr:colOff>
      <xdr:row>7</xdr:row>
      <xdr:rowOff>0</xdr:rowOff>
    </xdr:from>
    <xdr:ext cx="401717" cy="381942"/>
    <xdr:pic>
      <xdr:nvPicPr>
        <xdr:cNvPr id="9" name="図 8">
          <a:extLst>
            <a:ext uri="{FF2B5EF4-FFF2-40B4-BE49-F238E27FC236}">
              <a16:creationId xmlns:a16="http://schemas.microsoft.com/office/drawing/2014/main" id="{FB325E2C-8C77-4D12-AF79-5CC6582F69E4}"/>
            </a:ext>
          </a:extLst>
        </xdr:cNvPr>
        <xdr:cNvPicPr>
          <a:picLocks noChangeAspect="1"/>
        </xdr:cNvPicPr>
      </xdr:nvPicPr>
      <xdr:blipFill>
        <a:blip xmlns:r="http://schemas.openxmlformats.org/officeDocument/2006/relationships" r:embed="rId1"/>
        <a:stretch>
          <a:fillRect/>
        </a:stretch>
      </xdr:blipFill>
      <xdr:spPr>
        <a:xfrm>
          <a:off x="3028950" y="3848100"/>
          <a:ext cx="401717" cy="381942"/>
        </a:xfrm>
        <a:prstGeom prst="rect">
          <a:avLst/>
        </a:prstGeom>
      </xdr:spPr>
    </xdr:pic>
    <xdr:clientData/>
  </xdr:oneCellAnchor>
  <xdr:oneCellAnchor>
    <xdr:from>
      <xdr:col>3</xdr:col>
      <xdr:colOff>466725</xdr:colOff>
      <xdr:row>6</xdr:row>
      <xdr:rowOff>685800</xdr:rowOff>
    </xdr:from>
    <xdr:ext cx="521613" cy="399221"/>
    <xdr:pic>
      <xdr:nvPicPr>
        <xdr:cNvPr id="20" name="図 19">
          <a:extLst>
            <a:ext uri="{FF2B5EF4-FFF2-40B4-BE49-F238E27FC236}">
              <a16:creationId xmlns:a16="http://schemas.microsoft.com/office/drawing/2014/main" id="{B3A1D5AB-35D4-4A65-8D7E-E172FABACE2B}"/>
            </a:ext>
          </a:extLst>
        </xdr:cNvPr>
        <xdr:cNvPicPr>
          <a:picLocks noChangeAspect="1"/>
        </xdr:cNvPicPr>
      </xdr:nvPicPr>
      <xdr:blipFill>
        <a:blip xmlns:r="http://schemas.openxmlformats.org/officeDocument/2006/relationships" r:embed="rId3"/>
        <a:stretch>
          <a:fillRect/>
        </a:stretch>
      </xdr:blipFill>
      <xdr:spPr>
        <a:xfrm>
          <a:off x="3829050" y="3829050"/>
          <a:ext cx="521613" cy="399221"/>
        </a:xfrm>
        <a:prstGeom prst="rect">
          <a:avLst/>
        </a:prstGeom>
      </xdr:spPr>
    </xdr:pic>
    <xdr:clientData/>
  </xdr:oneCellAnchor>
  <xdr:oneCellAnchor>
    <xdr:from>
      <xdr:col>3</xdr:col>
      <xdr:colOff>0</xdr:colOff>
      <xdr:row>9</xdr:row>
      <xdr:rowOff>0</xdr:rowOff>
    </xdr:from>
    <xdr:ext cx="401717" cy="381942"/>
    <xdr:pic>
      <xdr:nvPicPr>
        <xdr:cNvPr id="21" name="図 20">
          <a:extLst>
            <a:ext uri="{FF2B5EF4-FFF2-40B4-BE49-F238E27FC236}">
              <a16:creationId xmlns:a16="http://schemas.microsoft.com/office/drawing/2014/main" id="{AFDC826E-530E-439F-90E3-DF57C60C512D}"/>
            </a:ext>
          </a:extLst>
        </xdr:cNvPr>
        <xdr:cNvPicPr>
          <a:picLocks noChangeAspect="1"/>
        </xdr:cNvPicPr>
      </xdr:nvPicPr>
      <xdr:blipFill>
        <a:blip xmlns:r="http://schemas.openxmlformats.org/officeDocument/2006/relationships" r:embed="rId1"/>
        <a:stretch>
          <a:fillRect/>
        </a:stretch>
      </xdr:blipFill>
      <xdr:spPr>
        <a:xfrm>
          <a:off x="3028950" y="4857750"/>
          <a:ext cx="401717" cy="381942"/>
        </a:xfrm>
        <a:prstGeom prst="rect">
          <a:avLst/>
        </a:prstGeom>
      </xdr:spPr>
    </xdr:pic>
    <xdr:clientData/>
  </xdr:oneCellAnchor>
  <xdr:oneCellAnchor>
    <xdr:from>
      <xdr:col>3</xdr:col>
      <xdr:colOff>0</xdr:colOff>
      <xdr:row>11</xdr:row>
      <xdr:rowOff>0</xdr:rowOff>
    </xdr:from>
    <xdr:ext cx="401717" cy="381942"/>
    <xdr:pic>
      <xdr:nvPicPr>
        <xdr:cNvPr id="22" name="図 21">
          <a:extLst>
            <a:ext uri="{FF2B5EF4-FFF2-40B4-BE49-F238E27FC236}">
              <a16:creationId xmlns:a16="http://schemas.microsoft.com/office/drawing/2014/main" id="{FBED5667-FD0E-41B7-93D5-D54674E128E2}"/>
            </a:ext>
          </a:extLst>
        </xdr:cNvPr>
        <xdr:cNvPicPr>
          <a:picLocks noChangeAspect="1"/>
        </xdr:cNvPicPr>
      </xdr:nvPicPr>
      <xdr:blipFill>
        <a:blip xmlns:r="http://schemas.openxmlformats.org/officeDocument/2006/relationships" r:embed="rId1"/>
        <a:stretch>
          <a:fillRect/>
        </a:stretch>
      </xdr:blipFill>
      <xdr:spPr>
        <a:xfrm>
          <a:off x="3028950" y="5867400"/>
          <a:ext cx="401717" cy="381942"/>
        </a:xfrm>
        <a:prstGeom prst="rect">
          <a:avLst/>
        </a:prstGeom>
      </xdr:spPr>
    </xdr:pic>
    <xdr:clientData/>
  </xdr:oneCellAnchor>
  <xdr:oneCellAnchor>
    <xdr:from>
      <xdr:col>3</xdr:col>
      <xdr:colOff>600075</xdr:colOff>
      <xdr:row>9</xdr:row>
      <xdr:rowOff>19050</xdr:rowOff>
    </xdr:from>
    <xdr:ext cx="521613" cy="399221"/>
    <xdr:pic>
      <xdr:nvPicPr>
        <xdr:cNvPr id="24" name="図 23">
          <a:extLst>
            <a:ext uri="{FF2B5EF4-FFF2-40B4-BE49-F238E27FC236}">
              <a16:creationId xmlns:a16="http://schemas.microsoft.com/office/drawing/2014/main" id="{A316CEEF-8DA4-4139-8C5F-01F27C8C4E3C}"/>
            </a:ext>
          </a:extLst>
        </xdr:cNvPr>
        <xdr:cNvPicPr>
          <a:picLocks noChangeAspect="1"/>
        </xdr:cNvPicPr>
      </xdr:nvPicPr>
      <xdr:blipFill>
        <a:blip xmlns:r="http://schemas.openxmlformats.org/officeDocument/2006/relationships" r:embed="rId3"/>
        <a:stretch>
          <a:fillRect/>
        </a:stretch>
      </xdr:blipFill>
      <xdr:spPr>
        <a:xfrm>
          <a:off x="3629025" y="5229225"/>
          <a:ext cx="521613" cy="399221"/>
        </a:xfrm>
        <a:prstGeom prst="rect">
          <a:avLst/>
        </a:prstGeom>
      </xdr:spPr>
    </xdr:pic>
    <xdr:clientData/>
  </xdr:oneCellAnchor>
  <xdr:twoCellAnchor editAs="oneCell">
    <xdr:from>
      <xdr:col>3</xdr:col>
      <xdr:colOff>57150</xdr:colOff>
      <xdr:row>10</xdr:row>
      <xdr:rowOff>666750</xdr:rowOff>
    </xdr:from>
    <xdr:to>
      <xdr:col>3</xdr:col>
      <xdr:colOff>1252863</xdr:colOff>
      <xdr:row>10</xdr:row>
      <xdr:rowOff>953886</xdr:rowOff>
    </xdr:to>
    <xdr:pic>
      <xdr:nvPicPr>
        <xdr:cNvPr id="25" name="図 24">
          <a:extLst>
            <a:ext uri="{FF2B5EF4-FFF2-40B4-BE49-F238E27FC236}">
              <a16:creationId xmlns:a16="http://schemas.microsoft.com/office/drawing/2014/main" id="{BE135FF7-FE3D-4804-8828-3FAEB3112813}"/>
            </a:ext>
          </a:extLst>
        </xdr:cNvPr>
        <xdr:cNvPicPr>
          <a:picLocks noChangeAspect="1"/>
        </xdr:cNvPicPr>
      </xdr:nvPicPr>
      <xdr:blipFill>
        <a:blip xmlns:r="http://schemas.openxmlformats.org/officeDocument/2006/relationships" r:embed="rId4"/>
        <a:stretch>
          <a:fillRect/>
        </a:stretch>
      </xdr:blipFill>
      <xdr:spPr>
        <a:xfrm>
          <a:off x="3086100" y="6181725"/>
          <a:ext cx="1195713" cy="287136"/>
        </a:xfrm>
        <a:prstGeom prst="rect">
          <a:avLst/>
        </a:prstGeom>
      </xdr:spPr>
    </xdr:pic>
    <xdr:clientData/>
  </xdr:twoCellAnchor>
  <xdr:oneCellAnchor>
    <xdr:from>
      <xdr:col>3</xdr:col>
      <xdr:colOff>695324</xdr:colOff>
      <xdr:row>1</xdr:row>
      <xdr:rowOff>57149</xdr:rowOff>
    </xdr:from>
    <xdr:ext cx="401717" cy="381942"/>
    <xdr:pic>
      <xdr:nvPicPr>
        <xdr:cNvPr id="26" name="図 25">
          <a:extLst>
            <a:ext uri="{FF2B5EF4-FFF2-40B4-BE49-F238E27FC236}">
              <a16:creationId xmlns:a16="http://schemas.microsoft.com/office/drawing/2014/main" id="{24CDFB90-61FC-483D-B503-2E754344BB04}"/>
            </a:ext>
          </a:extLst>
        </xdr:cNvPr>
        <xdr:cNvPicPr>
          <a:picLocks noChangeAspect="1"/>
        </xdr:cNvPicPr>
      </xdr:nvPicPr>
      <xdr:blipFill>
        <a:blip xmlns:r="http://schemas.openxmlformats.org/officeDocument/2006/relationships" r:embed="rId1"/>
        <a:stretch>
          <a:fillRect/>
        </a:stretch>
      </xdr:blipFill>
      <xdr:spPr>
        <a:xfrm>
          <a:off x="4057649" y="171449"/>
          <a:ext cx="401717" cy="381942"/>
        </a:xfrm>
        <a:prstGeom prst="rect">
          <a:avLst/>
        </a:prstGeom>
      </xdr:spPr>
    </xdr:pic>
    <xdr:clientData/>
  </xdr:oneCellAnchor>
  <xdr:twoCellAnchor editAs="oneCell">
    <xdr:from>
      <xdr:col>2</xdr:col>
      <xdr:colOff>1428750</xdr:colOff>
      <xdr:row>1</xdr:row>
      <xdr:rowOff>371475</xdr:rowOff>
    </xdr:from>
    <xdr:to>
      <xdr:col>3</xdr:col>
      <xdr:colOff>1186188</xdr:colOff>
      <xdr:row>1</xdr:row>
      <xdr:rowOff>658611</xdr:rowOff>
    </xdr:to>
    <xdr:pic>
      <xdr:nvPicPr>
        <xdr:cNvPr id="27" name="図 26">
          <a:extLst>
            <a:ext uri="{FF2B5EF4-FFF2-40B4-BE49-F238E27FC236}">
              <a16:creationId xmlns:a16="http://schemas.microsoft.com/office/drawing/2014/main" id="{A0D11B97-4D7E-46C5-9718-7E502D4AD105}"/>
            </a:ext>
          </a:extLst>
        </xdr:cNvPr>
        <xdr:cNvPicPr>
          <a:picLocks noChangeAspect="1"/>
        </xdr:cNvPicPr>
      </xdr:nvPicPr>
      <xdr:blipFill>
        <a:blip xmlns:r="http://schemas.openxmlformats.org/officeDocument/2006/relationships" r:embed="rId4"/>
        <a:stretch>
          <a:fillRect/>
        </a:stretch>
      </xdr:blipFill>
      <xdr:spPr>
        <a:xfrm>
          <a:off x="3352800" y="485775"/>
          <a:ext cx="1195713" cy="287136"/>
        </a:xfrm>
        <a:prstGeom prst="rect">
          <a:avLst/>
        </a:prstGeom>
      </xdr:spPr>
    </xdr:pic>
    <xdr:clientData/>
  </xdr:twoCellAnchor>
  <xdr:oneCellAnchor>
    <xdr:from>
      <xdr:col>3</xdr:col>
      <xdr:colOff>619124</xdr:colOff>
      <xdr:row>1</xdr:row>
      <xdr:rowOff>619124</xdr:rowOff>
    </xdr:from>
    <xdr:ext cx="521613" cy="399221"/>
    <xdr:pic>
      <xdr:nvPicPr>
        <xdr:cNvPr id="28" name="図 27">
          <a:extLst>
            <a:ext uri="{FF2B5EF4-FFF2-40B4-BE49-F238E27FC236}">
              <a16:creationId xmlns:a16="http://schemas.microsoft.com/office/drawing/2014/main" id="{5E66C7FD-DB08-4375-BCE3-CE2F0C465622}"/>
            </a:ext>
          </a:extLst>
        </xdr:cNvPr>
        <xdr:cNvPicPr>
          <a:picLocks noChangeAspect="1"/>
        </xdr:cNvPicPr>
      </xdr:nvPicPr>
      <xdr:blipFill>
        <a:blip xmlns:r="http://schemas.openxmlformats.org/officeDocument/2006/relationships" r:embed="rId3"/>
        <a:stretch>
          <a:fillRect/>
        </a:stretch>
      </xdr:blipFill>
      <xdr:spPr>
        <a:xfrm>
          <a:off x="3981449" y="733424"/>
          <a:ext cx="521613" cy="399221"/>
        </a:xfrm>
        <a:prstGeom prst="rect">
          <a:avLst/>
        </a:prstGeom>
      </xdr:spPr>
    </xdr:pic>
    <xdr:clientData/>
  </xdr:oneCellAnchor>
  <xdr:twoCellAnchor editAs="oneCell">
    <xdr:from>
      <xdr:col>3</xdr:col>
      <xdr:colOff>733425</xdr:colOff>
      <xdr:row>1</xdr:row>
      <xdr:rowOff>1085850</xdr:rowOff>
    </xdr:from>
    <xdr:to>
      <xdr:col>3</xdr:col>
      <xdr:colOff>1072698</xdr:colOff>
      <xdr:row>1</xdr:row>
      <xdr:rowOff>1347979</xdr:rowOff>
    </xdr:to>
    <xdr:pic>
      <xdr:nvPicPr>
        <xdr:cNvPr id="29" name="図 28">
          <a:extLst>
            <a:ext uri="{FF2B5EF4-FFF2-40B4-BE49-F238E27FC236}">
              <a16:creationId xmlns:a16="http://schemas.microsoft.com/office/drawing/2014/main" id="{D33B1A06-6B14-40AF-A7E7-4C7A59DC5195}"/>
            </a:ext>
          </a:extLst>
        </xdr:cNvPr>
        <xdr:cNvPicPr>
          <a:picLocks noChangeAspect="1"/>
        </xdr:cNvPicPr>
      </xdr:nvPicPr>
      <xdr:blipFill>
        <a:blip xmlns:r="http://schemas.openxmlformats.org/officeDocument/2006/relationships" r:embed="rId2"/>
        <a:stretch>
          <a:fillRect/>
        </a:stretch>
      </xdr:blipFill>
      <xdr:spPr>
        <a:xfrm>
          <a:off x="4095750" y="1200150"/>
          <a:ext cx="339273" cy="26212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575931</xdr:colOff>
      <xdr:row>6</xdr:row>
      <xdr:rowOff>431948</xdr:rowOff>
    </xdr:from>
    <xdr:to>
      <xdr:col>2</xdr:col>
      <xdr:colOff>915204</xdr:colOff>
      <xdr:row>6</xdr:row>
      <xdr:rowOff>694077</xdr:rowOff>
    </xdr:to>
    <xdr:pic>
      <xdr:nvPicPr>
        <xdr:cNvPr id="2" name="図 1">
          <a:extLst>
            <a:ext uri="{FF2B5EF4-FFF2-40B4-BE49-F238E27FC236}">
              <a16:creationId xmlns:a16="http://schemas.microsoft.com/office/drawing/2014/main" id="{C599DC95-A9B0-4D3C-A660-9C3370453CFB}"/>
            </a:ext>
          </a:extLst>
        </xdr:cNvPr>
        <xdr:cNvPicPr>
          <a:picLocks noChangeAspect="1"/>
        </xdr:cNvPicPr>
      </xdr:nvPicPr>
      <xdr:blipFill>
        <a:blip xmlns:r="http://schemas.openxmlformats.org/officeDocument/2006/relationships" r:embed="rId1"/>
        <a:stretch>
          <a:fillRect/>
        </a:stretch>
      </xdr:blipFill>
      <xdr:spPr>
        <a:xfrm>
          <a:off x="2170815" y="3400204"/>
          <a:ext cx="339273" cy="262129"/>
        </a:xfrm>
        <a:prstGeom prst="rect">
          <a:avLst/>
        </a:prstGeom>
      </xdr:spPr>
    </xdr:pic>
    <xdr:clientData/>
  </xdr:twoCellAnchor>
  <xdr:oneCellAnchor>
    <xdr:from>
      <xdr:col>3</xdr:col>
      <xdr:colOff>0</xdr:colOff>
      <xdr:row>11</xdr:row>
      <xdr:rowOff>0</xdr:rowOff>
    </xdr:from>
    <xdr:ext cx="401717" cy="381942"/>
    <xdr:pic>
      <xdr:nvPicPr>
        <xdr:cNvPr id="8" name="図 7">
          <a:extLst>
            <a:ext uri="{FF2B5EF4-FFF2-40B4-BE49-F238E27FC236}">
              <a16:creationId xmlns:a16="http://schemas.microsoft.com/office/drawing/2014/main" id="{4E8F1DB4-B427-4648-AF41-D08382673141}"/>
            </a:ext>
          </a:extLst>
        </xdr:cNvPr>
        <xdr:cNvPicPr>
          <a:picLocks noChangeAspect="1"/>
        </xdr:cNvPicPr>
      </xdr:nvPicPr>
      <xdr:blipFill>
        <a:blip xmlns:r="http://schemas.openxmlformats.org/officeDocument/2006/relationships" r:embed="rId2"/>
        <a:stretch>
          <a:fillRect/>
        </a:stretch>
      </xdr:blipFill>
      <xdr:spPr>
        <a:xfrm>
          <a:off x="3230217" y="6760679"/>
          <a:ext cx="401717" cy="381942"/>
        </a:xfrm>
        <a:prstGeom prst="rect">
          <a:avLst/>
        </a:prstGeom>
      </xdr:spPr>
    </xdr:pic>
    <xdr:clientData/>
  </xdr:oneCellAnchor>
  <xdr:oneCellAnchor>
    <xdr:from>
      <xdr:col>2</xdr:col>
      <xdr:colOff>1426892</xdr:colOff>
      <xdr:row>6</xdr:row>
      <xdr:rowOff>1096031</xdr:rowOff>
    </xdr:from>
    <xdr:ext cx="401717" cy="381942"/>
    <xdr:pic>
      <xdr:nvPicPr>
        <xdr:cNvPr id="9" name="図 8">
          <a:extLst>
            <a:ext uri="{FF2B5EF4-FFF2-40B4-BE49-F238E27FC236}">
              <a16:creationId xmlns:a16="http://schemas.microsoft.com/office/drawing/2014/main" id="{A55F3B8A-DC5E-4ADF-BD8A-9D485ECF6CCC}"/>
            </a:ext>
          </a:extLst>
        </xdr:cNvPr>
        <xdr:cNvPicPr>
          <a:picLocks noChangeAspect="1"/>
        </xdr:cNvPicPr>
      </xdr:nvPicPr>
      <xdr:blipFill>
        <a:blip xmlns:r="http://schemas.openxmlformats.org/officeDocument/2006/relationships" r:embed="rId2"/>
        <a:stretch>
          <a:fillRect/>
        </a:stretch>
      </xdr:blipFill>
      <xdr:spPr>
        <a:xfrm>
          <a:off x="3217918" y="4043082"/>
          <a:ext cx="401717" cy="381942"/>
        </a:xfrm>
        <a:prstGeom prst="rect">
          <a:avLst/>
        </a:prstGeom>
      </xdr:spPr>
    </xdr:pic>
    <xdr:clientData/>
  </xdr:oneCellAnchor>
  <xdr:oneCellAnchor>
    <xdr:from>
      <xdr:col>3</xdr:col>
      <xdr:colOff>0</xdr:colOff>
      <xdr:row>5</xdr:row>
      <xdr:rowOff>0</xdr:rowOff>
    </xdr:from>
    <xdr:ext cx="401717" cy="381942"/>
    <xdr:pic>
      <xdr:nvPicPr>
        <xdr:cNvPr id="10" name="図 9">
          <a:extLst>
            <a:ext uri="{FF2B5EF4-FFF2-40B4-BE49-F238E27FC236}">
              <a16:creationId xmlns:a16="http://schemas.microsoft.com/office/drawing/2014/main" id="{598B8729-0CF7-4538-962B-4D12B7CE32B0}"/>
            </a:ext>
          </a:extLst>
        </xdr:cNvPr>
        <xdr:cNvPicPr>
          <a:picLocks noChangeAspect="1"/>
        </xdr:cNvPicPr>
      </xdr:nvPicPr>
      <xdr:blipFill>
        <a:blip xmlns:r="http://schemas.openxmlformats.org/officeDocument/2006/relationships" r:embed="rId2"/>
        <a:stretch>
          <a:fillRect/>
        </a:stretch>
      </xdr:blipFill>
      <xdr:spPr>
        <a:xfrm>
          <a:off x="3230217" y="2640082"/>
          <a:ext cx="401717" cy="381942"/>
        </a:xfrm>
        <a:prstGeom prst="rect">
          <a:avLst/>
        </a:prstGeom>
      </xdr:spPr>
    </xdr:pic>
    <xdr:clientData/>
  </xdr:oneCellAnchor>
  <xdr:oneCellAnchor>
    <xdr:from>
      <xdr:col>3</xdr:col>
      <xdr:colOff>0</xdr:colOff>
      <xdr:row>3</xdr:row>
      <xdr:rowOff>0</xdr:rowOff>
    </xdr:from>
    <xdr:ext cx="401717" cy="381942"/>
    <xdr:pic>
      <xdr:nvPicPr>
        <xdr:cNvPr id="11" name="図 10">
          <a:extLst>
            <a:ext uri="{FF2B5EF4-FFF2-40B4-BE49-F238E27FC236}">
              <a16:creationId xmlns:a16="http://schemas.microsoft.com/office/drawing/2014/main" id="{9B047719-33D4-4B9A-995C-485E4BFE9E23}"/>
            </a:ext>
          </a:extLst>
        </xdr:cNvPr>
        <xdr:cNvPicPr>
          <a:picLocks noChangeAspect="1"/>
        </xdr:cNvPicPr>
      </xdr:nvPicPr>
      <xdr:blipFill>
        <a:blip xmlns:r="http://schemas.openxmlformats.org/officeDocument/2006/relationships" r:embed="rId2"/>
        <a:stretch>
          <a:fillRect/>
        </a:stretch>
      </xdr:blipFill>
      <xdr:spPr>
        <a:xfrm>
          <a:off x="3230217" y="1635815"/>
          <a:ext cx="401717" cy="381942"/>
        </a:xfrm>
        <a:prstGeom prst="rect">
          <a:avLst/>
        </a:prstGeom>
      </xdr:spPr>
    </xdr:pic>
    <xdr:clientData/>
  </xdr:oneCellAnchor>
  <xdr:oneCellAnchor>
    <xdr:from>
      <xdr:col>1</xdr:col>
      <xdr:colOff>0</xdr:colOff>
      <xdr:row>7</xdr:row>
      <xdr:rowOff>0</xdr:rowOff>
    </xdr:from>
    <xdr:ext cx="401717" cy="381942"/>
    <xdr:pic>
      <xdr:nvPicPr>
        <xdr:cNvPr id="12" name="図 11">
          <a:extLst>
            <a:ext uri="{FF2B5EF4-FFF2-40B4-BE49-F238E27FC236}">
              <a16:creationId xmlns:a16="http://schemas.microsoft.com/office/drawing/2014/main" id="{BD2675EF-46CE-4135-96DF-CBEA310EAD9E}"/>
            </a:ext>
          </a:extLst>
        </xdr:cNvPr>
        <xdr:cNvPicPr>
          <a:picLocks noChangeAspect="1"/>
        </xdr:cNvPicPr>
      </xdr:nvPicPr>
      <xdr:blipFill>
        <a:blip xmlns:r="http://schemas.openxmlformats.org/officeDocument/2006/relationships" r:embed="rId2"/>
        <a:stretch>
          <a:fillRect/>
        </a:stretch>
      </xdr:blipFill>
      <xdr:spPr>
        <a:xfrm>
          <a:off x="155299" y="4048125"/>
          <a:ext cx="401717" cy="381942"/>
        </a:xfrm>
        <a:prstGeom prst="rect">
          <a:avLst/>
        </a:prstGeom>
      </xdr:spPr>
    </xdr:pic>
    <xdr:clientData/>
  </xdr:oneCellAnchor>
  <xdr:oneCellAnchor>
    <xdr:from>
      <xdr:col>1</xdr:col>
      <xdr:colOff>0</xdr:colOff>
      <xdr:row>9</xdr:row>
      <xdr:rowOff>0</xdr:rowOff>
    </xdr:from>
    <xdr:ext cx="401717" cy="381942"/>
    <xdr:pic>
      <xdr:nvPicPr>
        <xdr:cNvPr id="13" name="図 12">
          <a:extLst>
            <a:ext uri="{FF2B5EF4-FFF2-40B4-BE49-F238E27FC236}">
              <a16:creationId xmlns:a16="http://schemas.microsoft.com/office/drawing/2014/main" id="{6401C80F-EE78-49CB-A715-07EC4EB99E40}"/>
            </a:ext>
          </a:extLst>
        </xdr:cNvPr>
        <xdr:cNvPicPr>
          <a:picLocks noChangeAspect="1"/>
        </xdr:cNvPicPr>
      </xdr:nvPicPr>
      <xdr:blipFill>
        <a:blip xmlns:r="http://schemas.openxmlformats.org/officeDocument/2006/relationships" r:embed="rId2"/>
        <a:stretch>
          <a:fillRect/>
        </a:stretch>
      </xdr:blipFill>
      <xdr:spPr>
        <a:xfrm>
          <a:off x="155299" y="5466522"/>
          <a:ext cx="401717" cy="381942"/>
        </a:xfrm>
        <a:prstGeom prst="rect">
          <a:avLst/>
        </a:prstGeom>
      </xdr:spPr>
    </xdr:pic>
    <xdr:clientData/>
  </xdr:oneCellAnchor>
  <xdr:oneCellAnchor>
    <xdr:from>
      <xdr:col>1</xdr:col>
      <xdr:colOff>0</xdr:colOff>
      <xdr:row>11</xdr:row>
      <xdr:rowOff>0</xdr:rowOff>
    </xdr:from>
    <xdr:ext cx="401717" cy="381942"/>
    <xdr:pic>
      <xdr:nvPicPr>
        <xdr:cNvPr id="14" name="図 13">
          <a:extLst>
            <a:ext uri="{FF2B5EF4-FFF2-40B4-BE49-F238E27FC236}">
              <a16:creationId xmlns:a16="http://schemas.microsoft.com/office/drawing/2014/main" id="{1B03B3A5-BA8F-4F31-8E74-C901A456327D}"/>
            </a:ext>
          </a:extLst>
        </xdr:cNvPr>
        <xdr:cNvPicPr>
          <a:picLocks noChangeAspect="1"/>
        </xdr:cNvPicPr>
      </xdr:nvPicPr>
      <xdr:blipFill>
        <a:blip xmlns:r="http://schemas.openxmlformats.org/officeDocument/2006/relationships" r:embed="rId2"/>
        <a:stretch>
          <a:fillRect/>
        </a:stretch>
      </xdr:blipFill>
      <xdr:spPr>
        <a:xfrm>
          <a:off x="155299" y="6760679"/>
          <a:ext cx="401717" cy="381942"/>
        </a:xfrm>
        <a:prstGeom prst="rect">
          <a:avLst/>
        </a:prstGeom>
      </xdr:spPr>
    </xdr:pic>
    <xdr:clientData/>
  </xdr:oneCellAnchor>
  <xdr:oneCellAnchor>
    <xdr:from>
      <xdr:col>6</xdr:col>
      <xdr:colOff>0</xdr:colOff>
      <xdr:row>3</xdr:row>
      <xdr:rowOff>0</xdr:rowOff>
    </xdr:from>
    <xdr:ext cx="401717" cy="381942"/>
    <xdr:pic>
      <xdr:nvPicPr>
        <xdr:cNvPr id="15" name="図 14">
          <a:extLst>
            <a:ext uri="{FF2B5EF4-FFF2-40B4-BE49-F238E27FC236}">
              <a16:creationId xmlns:a16="http://schemas.microsoft.com/office/drawing/2014/main" id="{311A3B8D-D6AF-4945-ACDA-2D109AC333DC}"/>
            </a:ext>
          </a:extLst>
        </xdr:cNvPr>
        <xdr:cNvPicPr>
          <a:picLocks noChangeAspect="1"/>
        </xdr:cNvPicPr>
      </xdr:nvPicPr>
      <xdr:blipFill>
        <a:blip xmlns:r="http://schemas.openxmlformats.org/officeDocument/2006/relationships" r:embed="rId2"/>
        <a:stretch>
          <a:fillRect/>
        </a:stretch>
      </xdr:blipFill>
      <xdr:spPr>
        <a:xfrm>
          <a:off x="8355082" y="1635815"/>
          <a:ext cx="401717" cy="381942"/>
        </a:xfrm>
        <a:prstGeom prst="rect">
          <a:avLst/>
        </a:prstGeom>
      </xdr:spPr>
    </xdr:pic>
    <xdr:clientData/>
  </xdr:oneCellAnchor>
  <xdr:oneCellAnchor>
    <xdr:from>
      <xdr:col>6</xdr:col>
      <xdr:colOff>0</xdr:colOff>
      <xdr:row>5</xdr:row>
      <xdr:rowOff>0</xdr:rowOff>
    </xdr:from>
    <xdr:ext cx="401717" cy="381942"/>
    <xdr:pic>
      <xdr:nvPicPr>
        <xdr:cNvPr id="16" name="図 15">
          <a:extLst>
            <a:ext uri="{FF2B5EF4-FFF2-40B4-BE49-F238E27FC236}">
              <a16:creationId xmlns:a16="http://schemas.microsoft.com/office/drawing/2014/main" id="{AED69C17-837A-479B-83A1-B20AE750A624}"/>
            </a:ext>
          </a:extLst>
        </xdr:cNvPr>
        <xdr:cNvPicPr>
          <a:picLocks noChangeAspect="1"/>
        </xdr:cNvPicPr>
      </xdr:nvPicPr>
      <xdr:blipFill>
        <a:blip xmlns:r="http://schemas.openxmlformats.org/officeDocument/2006/relationships" r:embed="rId2"/>
        <a:stretch>
          <a:fillRect/>
        </a:stretch>
      </xdr:blipFill>
      <xdr:spPr>
        <a:xfrm>
          <a:off x="8355082" y="2640082"/>
          <a:ext cx="401717" cy="381942"/>
        </a:xfrm>
        <a:prstGeom prst="rect">
          <a:avLst/>
        </a:prstGeom>
      </xdr:spPr>
    </xdr:pic>
    <xdr:clientData/>
  </xdr:oneCellAnchor>
  <xdr:oneCellAnchor>
    <xdr:from>
      <xdr:col>6</xdr:col>
      <xdr:colOff>0</xdr:colOff>
      <xdr:row>7</xdr:row>
      <xdr:rowOff>0</xdr:rowOff>
    </xdr:from>
    <xdr:ext cx="401717" cy="381942"/>
    <xdr:pic>
      <xdr:nvPicPr>
        <xdr:cNvPr id="17" name="図 16">
          <a:extLst>
            <a:ext uri="{FF2B5EF4-FFF2-40B4-BE49-F238E27FC236}">
              <a16:creationId xmlns:a16="http://schemas.microsoft.com/office/drawing/2014/main" id="{5B037B34-344D-4D1E-9E4D-E006CEF52634}"/>
            </a:ext>
          </a:extLst>
        </xdr:cNvPr>
        <xdr:cNvPicPr>
          <a:picLocks noChangeAspect="1"/>
        </xdr:cNvPicPr>
      </xdr:nvPicPr>
      <xdr:blipFill>
        <a:blip xmlns:r="http://schemas.openxmlformats.org/officeDocument/2006/relationships" r:embed="rId2"/>
        <a:stretch>
          <a:fillRect/>
        </a:stretch>
      </xdr:blipFill>
      <xdr:spPr>
        <a:xfrm>
          <a:off x="8355082" y="4048125"/>
          <a:ext cx="401717" cy="381942"/>
        </a:xfrm>
        <a:prstGeom prst="rect">
          <a:avLst/>
        </a:prstGeom>
      </xdr:spPr>
    </xdr:pic>
    <xdr:clientData/>
  </xdr:oneCellAnchor>
  <xdr:oneCellAnchor>
    <xdr:from>
      <xdr:col>6</xdr:col>
      <xdr:colOff>0</xdr:colOff>
      <xdr:row>9</xdr:row>
      <xdr:rowOff>0</xdr:rowOff>
    </xdr:from>
    <xdr:ext cx="401717" cy="381942"/>
    <xdr:pic>
      <xdr:nvPicPr>
        <xdr:cNvPr id="18" name="図 17">
          <a:extLst>
            <a:ext uri="{FF2B5EF4-FFF2-40B4-BE49-F238E27FC236}">
              <a16:creationId xmlns:a16="http://schemas.microsoft.com/office/drawing/2014/main" id="{7B3A9C4D-80B5-409D-8C95-552FE8F27C77}"/>
            </a:ext>
          </a:extLst>
        </xdr:cNvPr>
        <xdr:cNvPicPr>
          <a:picLocks noChangeAspect="1"/>
        </xdr:cNvPicPr>
      </xdr:nvPicPr>
      <xdr:blipFill>
        <a:blip xmlns:r="http://schemas.openxmlformats.org/officeDocument/2006/relationships" r:embed="rId2"/>
        <a:stretch>
          <a:fillRect/>
        </a:stretch>
      </xdr:blipFill>
      <xdr:spPr>
        <a:xfrm>
          <a:off x="8355082" y="5466522"/>
          <a:ext cx="401717" cy="381942"/>
        </a:xfrm>
        <a:prstGeom prst="rect">
          <a:avLst/>
        </a:prstGeom>
      </xdr:spPr>
    </xdr:pic>
    <xdr:clientData/>
  </xdr:oneCellAnchor>
  <xdr:oneCellAnchor>
    <xdr:from>
      <xdr:col>3</xdr:col>
      <xdr:colOff>921440</xdr:colOff>
      <xdr:row>4</xdr:row>
      <xdr:rowOff>155299</xdr:rowOff>
    </xdr:from>
    <xdr:ext cx="521613" cy="399221"/>
    <xdr:pic>
      <xdr:nvPicPr>
        <xdr:cNvPr id="19" name="図 18">
          <a:extLst>
            <a:ext uri="{FF2B5EF4-FFF2-40B4-BE49-F238E27FC236}">
              <a16:creationId xmlns:a16="http://schemas.microsoft.com/office/drawing/2014/main" id="{EAFA019B-C8AF-4338-938E-F52869D00F5B}"/>
            </a:ext>
          </a:extLst>
        </xdr:cNvPr>
        <xdr:cNvPicPr>
          <a:picLocks noChangeAspect="1"/>
        </xdr:cNvPicPr>
      </xdr:nvPicPr>
      <xdr:blipFill>
        <a:blip xmlns:r="http://schemas.openxmlformats.org/officeDocument/2006/relationships" r:embed="rId3"/>
        <a:stretch>
          <a:fillRect/>
        </a:stretch>
      </xdr:blipFill>
      <xdr:spPr>
        <a:xfrm>
          <a:off x="4151657" y="2091359"/>
          <a:ext cx="521613" cy="399221"/>
        </a:xfrm>
        <a:prstGeom prst="rect">
          <a:avLst/>
        </a:prstGeom>
      </xdr:spPr>
    </xdr:pic>
    <xdr:clientData/>
  </xdr:oneCellAnchor>
  <xdr:oneCellAnchor>
    <xdr:from>
      <xdr:col>3</xdr:col>
      <xdr:colOff>1492021</xdr:colOff>
      <xdr:row>6</xdr:row>
      <xdr:rowOff>615267</xdr:rowOff>
    </xdr:from>
    <xdr:ext cx="521613" cy="399221"/>
    <xdr:pic>
      <xdr:nvPicPr>
        <xdr:cNvPr id="20" name="図 19">
          <a:extLst>
            <a:ext uri="{FF2B5EF4-FFF2-40B4-BE49-F238E27FC236}">
              <a16:creationId xmlns:a16="http://schemas.microsoft.com/office/drawing/2014/main" id="{D6291EB6-8EC3-4230-BA7C-8202F50D58F8}"/>
            </a:ext>
          </a:extLst>
        </xdr:cNvPr>
        <xdr:cNvPicPr>
          <a:picLocks noChangeAspect="1"/>
        </xdr:cNvPicPr>
      </xdr:nvPicPr>
      <xdr:blipFill>
        <a:blip xmlns:r="http://schemas.openxmlformats.org/officeDocument/2006/relationships" r:embed="rId3"/>
        <a:stretch>
          <a:fillRect/>
        </a:stretch>
      </xdr:blipFill>
      <xdr:spPr>
        <a:xfrm>
          <a:off x="4724008" y="3562318"/>
          <a:ext cx="521613" cy="399221"/>
        </a:xfrm>
        <a:prstGeom prst="rect">
          <a:avLst/>
        </a:prstGeom>
      </xdr:spPr>
    </xdr:pic>
    <xdr:clientData/>
  </xdr:oneCellAnchor>
  <xdr:oneCellAnchor>
    <xdr:from>
      <xdr:col>3</xdr:col>
      <xdr:colOff>1584580</xdr:colOff>
      <xdr:row>8</xdr:row>
      <xdr:rowOff>826932</xdr:rowOff>
    </xdr:from>
    <xdr:ext cx="521613" cy="399221"/>
    <xdr:pic>
      <xdr:nvPicPr>
        <xdr:cNvPr id="21" name="図 20">
          <a:extLst>
            <a:ext uri="{FF2B5EF4-FFF2-40B4-BE49-F238E27FC236}">
              <a16:creationId xmlns:a16="http://schemas.microsoft.com/office/drawing/2014/main" id="{69DE3121-F2DA-428C-90EB-4F8CEDF1AA53}"/>
            </a:ext>
          </a:extLst>
        </xdr:cNvPr>
        <xdr:cNvPicPr>
          <a:picLocks noChangeAspect="1"/>
        </xdr:cNvPicPr>
      </xdr:nvPicPr>
      <xdr:blipFill>
        <a:blip xmlns:r="http://schemas.openxmlformats.org/officeDocument/2006/relationships" r:embed="rId3"/>
        <a:stretch>
          <a:fillRect/>
        </a:stretch>
      </xdr:blipFill>
      <xdr:spPr>
        <a:xfrm>
          <a:off x="4816567" y="5182381"/>
          <a:ext cx="521613" cy="399221"/>
        </a:xfrm>
        <a:prstGeom prst="rect">
          <a:avLst/>
        </a:prstGeom>
      </xdr:spPr>
    </xdr:pic>
    <xdr:clientData/>
  </xdr:oneCellAnchor>
  <xdr:oneCellAnchor>
    <xdr:from>
      <xdr:col>5</xdr:col>
      <xdr:colOff>610843</xdr:colOff>
      <xdr:row>4</xdr:row>
      <xdr:rowOff>103533</xdr:rowOff>
    </xdr:from>
    <xdr:ext cx="521613" cy="399221"/>
    <xdr:pic>
      <xdr:nvPicPr>
        <xdr:cNvPr id="23" name="図 22">
          <a:extLst>
            <a:ext uri="{FF2B5EF4-FFF2-40B4-BE49-F238E27FC236}">
              <a16:creationId xmlns:a16="http://schemas.microsoft.com/office/drawing/2014/main" id="{9A8F7BED-24B0-4A36-BF21-FB57CA3BFA43}"/>
            </a:ext>
          </a:extLst>
        </xdr:cNvPr>
        <xdr:cNvPicPr>
          <a:picLocks noChangeAspect="1"/>
        </xdr:cNvPicPr>
      </xdr:nvPicPr>
      <xdr:blipFill>
        <a:blip xmlns:r="http://schemas.openxmlformats.org/officeDocument/2006/relationships" r:embed="rId3"/>
        <a:stretch>
          <a:fillRect/>
        </a:stretch>
      </xdr:blipFill>
      <xdr:spPr>
        <a:xfrm>
          <a:off x="7123044" y="2039593"/>
          <a:ext cx="521613" cy="399221"/>
        </a:xfrm>
        <a:prstGeom prst="rect">
          <a:avLst/>
        </a:prstGeom>
      </xdr:spPr>
    </xdr:pic>
    <xdr:clientData/>
  </xdr:oneCellAnchor>
  <xdr:oneCellAnchor>
    <xdr:from>
      <xdr:col>5</xdr:col>
      <xdr:colOff>610842</xdr:colOff>
      <xdr:row>6</xdr:row>
      <xdr:rowOff>393423</xdr:rowOff>
    </xdr:from>
    <xdr:ext cx="521613" cy="399221"/>
    <xdr:pic>
      <xdr:nvPicPr>
        <xdr:cNvPr id="24" name="図 23">
          <a:extLst>
            <a:ext uri="{FF2B5EF4-FFF2-40B4-BE49-F238E27FC236}">
              <a16:creationId xmlns:a16="http://schemas.microsoft.com/office/drawing/2014/main" id="{3F6951FA-B3EA-4847-A4B6-14C909C9DB48}"/>
            </a:ext>
          </a:extLst>
        </xdr:cNvPr>
        <xdr:cNvPicPr>
          <a:picLocks noChangeAspect="1"/>
        </xdr:cNvPicPr>
      </xdr:nvPicPr>
      <xdr:blipFill>
        <a:blip xmlns:r="http://schemas.openxmlformats.org/officeDocument/2006/relationships" r:embed="rId3"/>
        <a:stretch>
          <a:fillRect/>
        </a:stretch>
      </xdr:blipFill>
      <xdr:spPr>
        <a:xfrm>
          <a:off x="7123043" y="3333749"/>
          <a:ext cx="521613" cy="399221"/>
        </a:xfrm>
        <a:prstGeom prst="rect">
          <a:avLst/>
        </a:prstGeom>
      </xdr:spPr>
    </xdr:pic>
    <xdr:clientData/>
  </xdr:oneCellAnchor>
  <xdr:oneCellAnchor>
    <xdr:from>
      <xdr:col>5</xdr:col>
      <xdr:colOff>1074085</xdr:colOff>
      <xdr:row>8</xdr:row>
      <xdr:rowOff>722605</xdr:rowOff>
    </xdr:from>
    <xdr:ext cx="521613" cy="399221"/>
    <xdr:pic>
      <xdr:nvPicPr>
        <xdr:cNvPr id="25" name="図 24">
          <a:extLst>
            <a:ext uri="{FF2B5EF4-FFF2-40B4-BE49-F238E27FC236}">
              <a16:creationId xmlns:a16="http://schemas.microsoft.com/office/drawing/2014/main" id="{5A0740F6-EF21-4B0F-A86C-048A13A9D9A1}"/>
            </a:ext>
          </a:extLst>
        </xdr:cNvPr>
        <xdr:cNvPicPr>
          <a:picLocks noChangeAspect="1"/>
        </xdr:cNvPicPr>
      </xdr:nvPicPr>
      <xdr:blipFill>
        <a:blip xmlns:r="http://schemas.openxmlformats.org/officeDocument/2006/relationships" r:embed="rId3"/>
        <a:stretch>
          <a:fillRect/>
        </a:stretch>
      </xdr:blipFill>
      <xdr:spPr>
        <a:xfrm>
          <a:off x="7220559" y="5078054"/>
          <a:ext cx="521613" cy="399221"/>
        </a:xfrm>
        <a:prstGeom prst="rect">
          <a:avLst/>
        </a:prstGeom>
      </xdr:spPr>
    </xdr:pic>
    <xdr:clientData/>
  </xdr:oneCellAnchor>
  <xdr:oneCellAnchor>
    <xdr:from>
      <xdr:col>5</xdr:col>
      <xdr:colOff>652162</xdr:colOff>
      <xdr:row>10</xdr:row>
      <xdr:rowOff>394729</xdr:rowOff>
    </xdr:from>
    <xdr:ext cx="521613" cy="399221"/>
    <xdr:pic>
      <xdr:nvPicPr>
        <xdr:cNvPr id="26" name="図 25">
          <a:extLst>
            <a:ext uri="{FF2B5EF4-FFF2-40B4-BE49-F238E27FC236}">
              <a16:creationId xmlns:a16="http://schemas.microsoft.com/office/drawing/2014/main" id="{AB1FA379-C754-436D-BE99-B874328A2643}"/>
            </a:ext>
          </a:extLst>
        </xdr:cNvPr>
        <xdr:cNvPicPr>
          <a:picLocks noChangeAspect="1"/>
        </xdr:cNvPicPr>
      </xdr:nvPicPr>
      <xdr:blipFill>
        <a:blip xmlns:r="http://schemas.openxmlformats.org/officeDocument/2006/relationships" r:embed="rId3"/>
        <a:stretch>
          <a:fillRect/>
        </a:stretch>
      </xdr:blipFill>
      <xdr:spPr>
        <a:xfrm>
          <a:off x="7165203" y="6195540"/>
          <a:ext cx="521613" cy="399221"/>
        </a:xfrm>
        <a:prstGeom prst="rect">
          <a:avLst/>
        </a:prstGeom>
      </xdr:spPr>
    </xdr:pic>
    <xdr:clientData/>
  </xdr:oneCellAnchor>
  <xdr:twoCellAnchor editAs="oneCell">
    <xdr:from>
      <xdr:col>1</xdr:col>
      <xdr:colOff>455897</xdr:colOff>
      <xdr:row>9</xdr:row>
      <xdr:rowOff>105833</xdr:rowOff>
    </xdr:from>
    <xdr:to>
      <xdr:col>2</xdr:col>
      <xdr:colOff>15263</xdr:colOff>
      <xdr:row>10</xdr:row>
      <xdr:rowOff>91751</xdr:rowOff>
    </xdr:to>
    <xdr:pic>
      <xdr:nvPicPr>
        <xdr:cNvPr id="27" name="図 26">
          <a:extLst>
            <a:ext uri="{FF2B5EF4-FFF2-40B4-BE49-F238E27FC236}">
              <a16:creationId xmlns:a16="http://schemas.microsoft.com/office/drawing/2014/main" id="{BE1E3D2C-5AE9-4E10-952E-E24A478FEEC0}"/>
            </a:ext>
          </a:extLst>
        </xdr:cNvPr>
        <xdr:cNvPicPr>
          <a:picLocks noChangeAspect="1"/>
        </xdr:cNvPicPr>
      </xdr:nvPicPr>
      <xdr:blipFill>
        <a:blip xmlns:r="http://schemas.openxmlformats.org/officeDocument/2006/relationships" r:embed="rId4"/>
        <a:stretch>
          <a:fillRect/>
        </a:stretch>
      </xdr:blipFill>
      <xdr:spPr>
        <a:xfrm>
          <a:off x="610576" y="5771987"/>
          <a:ext cx="1195713" cy="287136"/>
        </a:xfrm>
        <a:prstGeom prst="rect">
          <a:avLst/>
        </a:prstGeom>
      </xdr:spPr>
    </xdr:pic>
    <xdr:clientData/>
  </xdr:twoCellAnchor>
  <xdr:twoCellAnchor editAs="oneCell">
    <xdr:from>
      <xdr:col>3</xdr:col>
      <xdr:colOff>529167</xdr:colOff>
      <xdr:row>11</xdr:row>
      <xdr:rowOff>56987</xdr:rowOff>
    </xdr:from>
    <xdr:to>
      <xdr:col>3</xdr:col>
      <xdr:colOff>1724880</xdr:colOff>
      <xdr:row>12</xdr:row>
      <xdr:rowOff>42905</xdr:rowOff>
    </xdr:to>
    <xdr:pic>
      <xdr:nvPicPr>
        <xdr:cNvPr id="28" name="図 27">
          <a:extLst>
            <a:ext uri="{FF2B5EF4-FFF2-40B4-BE49-F238E27FC236}">
              <a16:creationId xmlns:a16="http://schemas.microsoft.com/office/drawing/2014/main" id="{682F6AC7-AB71-452E-AC1F-EC4D8FA472A8}"/>
            </a:ext>
          </a:extLst>
        </xdr:cNvPr>
        <xdr:cNvPicPr>
          <a:picLocks noChangeAspect="1"/>
        </xdr:cNvPicPr>
      </xdr:nvPicPr>
      <xdr:blipFill>
        <a:blip xmlns:r="http://schemas.openxmlformats.org/officeDocument/2006/relationships" r:embed="rId4"/>
        <a:stretch>
          <a:fillRect/>
        </a:stretch>
      </xdr:blipFill>
      <xdr:spPr>
        <a:xfrm>
          <a:off x="3761154" y="7351346"/>
          <a:ext cx="1195713" cy="287136"/>
        </a:xfrm>
        <a:prstGeom prst="rect">
          <a:avLst/>
        </a:prstGeom>
      </xdr:spPr>
    </xdr:pic>
    <xdr:clientData/>
  </xdr:twoCellAnchor>
  <xdr:twoCellAnchor>
    <xdr:from>
      <xdr:col>3</xdr:col>
      <xdr:colOff>553589</xdr:colOff>
      <xdr:row>0</xdr:row>
      <xdr:rowOff>32564</xdr:rowOff>
    </xdr:from>
    <xdr:to>
      <xdr:col>7</xdr:col>
      <xdr:colOff>1637485</xdr:colOff>
      <xdr:row>2</xdr:row>
      <xdr:rowOff>78562</xdr:rowOff>
    </xdr:to>
    <xdr:sp macro="" textlink="">
      <xdr:nvSpPr>
        <xdr:cNvPr id="29" name="テキスト ボックス 28">
          <a:extLst>
            <a:ext uri="{FF2B5EF4-FFF2-40B4-BE49-F238E27FC236}">
              <a16:creationId xmlns:a16="http://schemas.microsoft.com/office/drawing/2014/main" id="{09FCBAD2-B799-4907-BA19-AD4B0310FF5E}"/>
            </a:ext>
          </a:extLst>
        </xdr:cNvPr>
        <xdr:cNvSpPr txBox="1"/>
      </xdr:nvSpPr>
      <xdr:spPr>
        <a:xfrm>
          <a:off x="3785576" y="32564"/>
          <a:ext cx="8020050" cy="1381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ct val="150000"/>
            </a:lnSpc>
          </a:pPr>
          <a:r>
            <a:rPr kumimoji="1" lang="en-US" altLang="ja-JP" sz="1000">
              <a:latin typeface="BIZ UDPゴシック" panose="020B0400000000000000" pitchFamily="50" charset="-128"/>
              <a:ea typeface="BIZ UDPゴシック" panose="020B0400000000000000" pitchFamily="50" charset="-128"/>
            </a:rPr>
            <a:t>	</a:t>
          </a:r>
          <a:r>
            <a:rPr kumimoji="1" lang="ja-JP" altLang="en-US" sz="10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まんまる</a:t>
          </a:r>
          <a:r>
            <a:rPr kumimoji="1" lang="en-US" altLang="ja-JP" sz="1100">
              <a:latin typeface="BIZ UDPゴシック" panose="020B0400000000000000" pitchFamily="50" charset="-128"/>
              <a:ea typeface="BIZ UDPゴシック" panose="020B0400000000000000" pitchFamily="50" charset="-128"/>
            </a:rPr>
            <a:t>Day   </a:t>
          </a:r>
          <a:r>
            <a:rPr kumimoji="1" lang="ja-JP" altLang="en-US" sz="1100">
              <a:latin typeface="BIZ UDPゴシック" panose="020B0400000000000000" pitchFamily="50" charset="-128"/>
              <a:ea typeface="BIZ UDPゴシック" panose="020B0400000000000000" pitchFamily="50" charset="-128"/>
            </a:rPr>
            <a:t>月曜日・水曜日・土曜日</a:t>
          </a:r>
          <a:r>
            <a:rPr kumimoji="1" lang="ja-JP" altLang="en-US" sz="1100" baseline="0">
              <a:latin typeface="BIZ UDPゴシック" panose="020B0400000000000000" pitchFamily="50" charset="-128"/>
              <a:ea typeface="BIZ UDPゴシック" panose="020B0400000000000000" pitchFamily="50" charset="-128"/>
            </a:rPr>
            <a:t>  </a:t>
          </a:r>
          <a:r>
            <a:rPr kumimoji="1" lang="en-US" altLang="ja-JP" sz="1100">
              <a:latin typeface="BIZ UDPゴシック" panose="020B0400000000000000" pitchFamily="50" charset="-128"/>
              <a:ea typeface="BIZ UDPゴシック" panose="020B0400000000000000" pitchFamily="50" charset="-128"/>
            </a:rPr>
            <a:t>9</a:t>
          </a:r>
          <a:r>
            <a:rPr kumimoji="1" lang="ja-JP" altLang="en-US" sz="1100">
              <a:latin typeface="BIZ UDPゴシック" panose="020B0400000000000000" pitchFamily="50" charset="-128"/>
              <a:ea typeface="BIZ UDPゴシック" panose="020B0400000000000000" pitchFamily="50" charset="-128"/>
            </a:rPr>
            <a:t>時</a:t>
          </a:r>
          <a:r>
            <a:rPr kumimoji="1" lang="en-US" altLang="ja-JP" sz="1100">
              <a:latin typeface="BIZ UDPゴシック" panose="020B0400000000000000" pitchFamily="50" charset="-128"/>
              <a:ea typeface="BIZ UDPゴシック" panose="020B0400000000000000" pitchFamily="50" charset="-128"/>
            </a:rPr>
            <a:t>30</a:t>
          </a:r>
          <a:r>
            <a:rPr kumimoji="1" lang="ja-JP" altLang="en-US" sz="1100">
              <a:latin typeface="BIZ UDPゴシック" panose="020B0400000000000000" pitchFamily="50" charset="-128"/>
              <a:ea typeface="BIZ UDPゴシック" panose="020B0400000000000000" pitchFamily="50" charset="-128"/>
            </a:rPr>
            <a:t>分～１１時３０分　１４時～</a:t>
          </a:r>
          <a:r>
            <a:rPr kumimoji="1" lang="en-US" altLang="ja-JP" sz="1100">
              <a:latin typeface="BIZ UDPゴシック" panose="020B0400000000000000" pitchFamily="50" charset="-128"/>
              <a:ea typeface="BIZ UDPゴシック" panose="020B0400000000000000" pitchFamily="50" charset="-128"/>
            </a:rPr>
            <a:t>17</a:t>
          </a:r>
          <a:r>
            <a:rPr kumimoji="1" lang="ja-JP" altLang="en-US" sz="1100">
              <a:latin typeface="BIZ UDPゴシック" panose="020B0400000000000000" pitchFamily="50" charset="-128"/>
              <a:ea typeface="BIZ UDPゴシック" panose="020B0400000000000000" pitchFamily="50" charset="-128"/>
            </a:rPr>
            <a:t>時　  対象：どなたでも</a:t>
          </a:r>
          <a:r>
            <a:rPr kumimoji="1" lang="en-US" altLang="ja-JP" sz="11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　ままと　子育て相談　</a:t>
          </a:r>
          <a:r>
            <a:rPr kumimoji="1" lang="en-US" altLang="ja-JP" sz="1100">
              <a:latin typeface="BIZ UDPゴシック" panose="020B0400000000000000" pitchFamily="50" charset="-128"/>
              <a:ea typeface="BIZ UDPゴシック" panose="020B0400000000000000" pitchFamily="50" charset="-128"/>
            </a:rPr>
            <a:t>AM</a:t>
          </a:r>
          <a:r>
            <a:rPr kumimoji="1" lang="ja-JP" altLang="en-US" sz="1100">
              <a:latin typeface="BIZ UDPゴシック" panose="020B0400000000000000" pitchFamily="50" charset="-128"/>
              <a:ea typeface="BIZ UDPゴシック" panose="020B0400000000000000" pitchFamily="50" charset="-128"/>
            </a:rPr>
            <a:t>  </a:t>
          </a:r>
        </a:p>
        <a:p>
          <a:pPr>
            <a:lnSpc>
              <a:spcPct val="150000"/>
            </a:lnSpc>
          </a:pPr>
          <a:r>
            <a:rPr kumimoji="1" lang="en-US" altLang="ja-JP" sz="11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　まんまる</a:t>
          </a:r>
          <a:r>
            <a:rPr kumimoji="1" lang="en-US" altLang="ja-JP" sz="1100">
              <a:latin typeface="BIZ UDPゴシック" panose="020B0400000000000000" pitchFamily="50" charset="-128"/>
              <a:ea typeface="BIZ UDPゴシック" panose="020B0400000000000000" pitchFamily="50" charset="-128"/>
            </a:rPr>
            <a:t>Kids   </a:t>
          </a:r>
          <a:r>
            <a:rPr kumimoji="1" lang="ja-JP" altLang="en-US" sz="1100">
              <a:latin typeface="BIZ UDPゴシック" panose="020B0400000000000000" pitchFamily="50" charset="-128"/>
              <a:ea typeface="BIZ UDPゴシック" panose="020B0400000000000000" pitchFamily="50" charset="-128"/>
            </a:rPr>
            <a:t>水曜日・金曜日　</a:t>
          </a:r>
          <a:r>
            <a:rPr kumimoji="1" lang="en-US" altLang="ja-JP" sz="1100">
              <a:latin typeface="BIZ UDPゴシック" panose="020B0400000000000000" pitchFamily="50" charset="-128"/>
              <a:ea typeface="BIZ UDPゴシック" panose="020B0400000000000000" pitchFamily="50" charset="-128"/>
            </a:rPr>
            <a:t>14</a:t>
          </a:r>
          <a:r>
            <a:rPr kumimoji="1" lang="ja-JP" altLang="en-US" sz="1100">
              <a:latin typeface="BIZ UDPゴシック" panose="020B0400000000000000" pitchFamily="50" charset="-128"/>
              <a:ea typeface="BIZ UDPゴシック" panose="020B0400000000000000" pitchFamily="50" charset="-128"/>
            </a:rPr>
            <a:t>時～</a:t>
          </a:r>
          <a:r>
            <a:rPr kumimoji="1" lang="en-US" altLang="ja-JP" sz="1100">
              <a:latin typeface="BIZ UDPゴシック" panose="020B0400000000000000" pitchFamily="50" charset="-128"/>
              <a:ea typeface="BIZ UDPゴシック" panose="020B0400000000000000" pitchFamily="50" charset="-128"/>
            </a:rPr>
            <a:t>16</a:t>
          </a:r>
          <a:r>
            <a:rPr kumimoji="1" lang="ja-JP" altLang="en-US" sz="1100">
              <a:latin typeface="BIZ UDPゴシック" panose="020B0400000000000000" pitchFamily="50" charset="-128"/>
              <a:ea typeface="BIZ UDPゴシック" panose="020B0400000000000000" pitchFamily="50" charset="-128"/>
            </a:rPr>
            <a:t>時</a:t>
          </a:r>
          <a:r>
            <a:rPr kumimoji="1" lang="en-US" altLang="ja-JP" sz="1100">
              <a:latin typeface="BIZ UDPゴシック" panose="020B0400000000000000" pitchFamily="50" charset="-128"/>
              <a:ea typeface="BIZ UDPゴシック" panose="020B0400000000000000" pitchFamily="50" charset="-128"/>
            </a:rPr>
            <a:t>45</a:t>
          </a:r>
          <a:r>
            <a:rPr kumimoji="1" lang="ja-JP" altLang="en-US" sz="1100">
              <a:latin typeface="BIZ UDPゴシック" panose="020B0400000000000000" pitchFamily="50" charset="-128"/>
              <a:ea typeface="BIZ UDPゴシック" panose="020B0400000000000000" pitchFamily="50" charset="-128"/>
            </a:rPr>
            <a:t>分　</a:t>
          </a:r>
          <a:r>
            <a:rPr kumimoji="1" lang="en-US" altLang="ja-JP" sz="11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対象：子どもたち　★放課後の遊び場です</a:t>
          </a:r>
          <a:r>
            <a:rPr kumimoji="1" lang="en-US" altLang="ja-JP" sz="11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　まんまるたいむ　月</a:t>
          </a:r>
          <a:r>
            <a:rPr kumimoji="1" lang="en-US" altLang="ja-JP" sz="1100">
              <a:latin typeface="BIZ UDPゴシック" panose="020B0400000000000000" pitchFamily="50" charset="-128"/>
              <a:ea typeface="BIZ UDPゴシック" panose="020B0400000000000000" pitchFamily="50" charset="-128"/>
            </a:rPr>
            <a:t>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2</a:t>
          </a:r>
          <a:r>
            <a:rPr kumimoji="1" lang="ja-JP" altLang="en-US" sz="1100">
              <a:latin typeface="BIZ UDPゴシック" panose="020B0400000000000000" pitchFamily="50" charset="-128"/>
              <a:ea typeface="BIZ UDPゴシック" panose="020B0400000000000000" pitchFamily="50" charset="-128"/>
            </a:rPr>
            <a:t>回火曜日　　　　　　　　　　　　　　　</a:t>
          </a:r>
          <a:r>
            <a:rPr kumimoji="1" lang="en-US" altLang="ja-JP" sz="11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対象：学園の子どもたち</a:t>
          </a:r>
        </a:p>
      </xdr:txBody>
    </xdr:sp>
    <xdr:clientData/>
  </xdr:twoCellAnchor>
  <xdr:oneCellAnchor>
    <xdr:from>
      <xdr:col>3</xdr:col>
      <xdr:colOff>1131602</xdr:colOff>
      <xdr:row>0</xdr:row>
      <xdr:rowOff>89551</xdr:rowOff>
    </xdr:from>
    <xdr:ext cx="401717" cy="381942"/>
    <xdr:pic>
      <xdr:nvPicPr>
        <xdr:cNvPr id="30" name="図 29">
          <a:extLst>
            <a:ext uri="{FF2B5EF4-FFF2-40B4-BE49-F238E27FC236}">
              <a16:creationId xmlns:a16="http://schemas.microsoft.com/office/drawing/2014/main" id="{B9275F5F-BB6B-47D1-8536-C333FCDE0BC4}"/>
            </a:ext>
          </a:extLst>
        </xdr:cNvPr>
        <xdr:cNvPicPr>
          <a:picLocks noChangeAspect="1"/>
        </xdr:cNvPicPr>
      </xdr:nvPicPr>
      <xdr:blipFill>
        <a:blip xmlns:r="http://schemas.openxmlformats.org/officeDocument/2006/relationships" r:embed="rId2"/>
        <a:stretch>
          <a:fillRect/>
        </a:stretch>
      </xdr:blipFill>
      <xdr:spPr>
        <a:xfrm>
          <a:off x="4363589" y="89551"/>
          <a:ext cx="401717" cy="381942"/>
        </a:xfrm>
        <a:prstGeom prst="rect">
          <a:avLst/>
        </a:prstGeom>
      </xdr:spPr>
    </xdr:pic>
    <xdr:clientData/>
  </xdr:oneCellAnchor>
  <xdr:twoCellAnchor editAs="oneCell">
    <xdr:from>
      <xdr:col>3</xdr:col>
      <xdr:colOff>545448</xdr:colOff>
      <xdr:row>1</xdr:row>
      <xdr:rowOff>252371</xdr:rowOff>
    </xdr:from>
    <xdr:to>
      <xdr:col>3</xdr:col>
      <xdr:colOff>1741161</xdr:colOff>
      <xdr:row>1</xdr:row>
      <xdr:rowOff>539507</xdr:rowOff>
    </xdr:to>
    <xdr:pic>
      <xdr:nvPicPr>
        <xdr:cNvPr id="31" name="図 30">
          <a:extLst>
            <a:ext uri="{FF2B5EF4-FFF2-40B4-BE49-F238E27FC236}">
              <a16:creationId xmlns:a16="http://schemas.microsoft.com/office/drawing/2014/main" id="{8F97AAC5-551C-42F5-8E73-EACDE0DED446}"/>
            </a:ext>
          </a:extLst>
        </xdr:cNvPr>
        <xdr:cNvPicPr>
          <a:picLocks noChangeAspect="1"/>
        </xdr:cNvPicPr>
      </xdr:nvPicPr>
      <xdr:blipFill>
        <a:blip xmlns:r="http://schemas.openxmlformats.org/officeDocument/2006/relationships" r:embed="rId4"/>
        <a:stretch>
          <a:fillRect/>
        </a:stretch>
      </xdr:blipFill>
      <xdr:spPr>
        <a:xfrm>
          <a:off x="3777435" y="366345"/>
          <a:ext cx="1195713" cy="287136"/>
        </a:xfrm>
        <a:prstGeom prst="rect">
          <a:avLst/>
        </a:prstGeom>
      </xdr:spPr>
    </xdr:pic>
    <xdr:clientData/>
  </xdr:twoCellAnchor>
  <xdr:oneCellAnchor>
    <xdr:from>
      <xdr:col>3</xdr:col>
      <xdr:colOff>1058333</xdr:colOff>
      <xdr:row>1</xdr:row>
      <xdr:rowOff>504743</xdr:rowOff>
    </xdr:from>
    <xdr:ext cx="521613" cy="399221"/>
    <xdr:pic>
      <xdr:nvPicPr>
        <xdr:cNvPr id="32" name="図 31">
          <a:extLst>
            <a:ext uri="{FF2B5EF4-FFF2-40B4-BE49-F238E27FC236}">
              <a16:creationId xmlns:a16="http://schemas.microsoft.com/office/drawing/2014/main" id="{14EEB3B6-99FD-4566-B528-E16C237C288F}"/>
            </a:ext>
          </a:extLst>
        </xdr:cNvPr>
        <xdr:cNvPicPr>
          <a:picLocks noChangeAspect="1"/>
        </xdr:cNvPicPr>
      </xdr:nvPicPr>
      <xdr:blipFill>
        <a:blip xmlns:r="http://schemas.openxmlformats.org/officeDocument/2006/relationships" r:embed="rId3"/>
        <a:stretch>
          <a:fillRect/>
        </a:stretch>
      </xdr:blipFill>
      <xdr:spPr>
        <a:xfrm>
          <a:off x="4290320" y="618717"/>
          <a:ext cx="521613" cy="399221"/>
        </a:xfrm>
        <a:prstGeom prst="rect">
          <a:avLst/>
        </a:prstGeom>
      </xdr:spPr>
    </xdr:pic>
    <xdr:clientData/>
  </xdr:oneCellAnchor>
  <xdr:twoCellAnchor editAs="oneCell">
    <xdr:from>
      <xdr:col>3</xdr:col>
      <xdr:colOff>1139743</xdr:colOff>
      <xdr:row>1</xdr:row>
      <xdr:rowOff>960641</xdr:rowOff>
    </xdr:from>
    <xdr:to>
      <xdr:col>3</xdr:col>
      <xdr:colOff>1479016</xdr:colOff>
      <xdr:row>2</xdr:row>
      <xdr:rowOff>1616</xdr:rowOff>
    </xdr:to>
    <xdr:pic>
      <xdr:nvPicPr>
        <xdr:cNvPr id="33" name="図 32">
          <a:extLst>
            <a:ext uri="{FF2B5EF4-FFF2-40B4-BE49-F238E27FC236}">
              <a16:creationId xmlns:a16="http://schemas.microsoft.com/office/drawing/2014/main" id="{426E7CE7-4AE3-48A0-82CA-437490989FC0}"/>
            </a:ext>
          </a:extLst>
        </xdr:cNvPr>
        <xdr:cNvPicPr>
          <a:picLocks noChangeAspect="1"/>
        </xdr:cNvPicPr>
      </xdr:nvPicPr>
      <xdr:blipFill>
        <a:blip xmlns:r="http://schemas.openxmlformats.org/officeDocument/2006/relationships" r:embed="rId1"/>
        <a:stretch>
          <a:fillRect/>
        </a:stretch>
      </xdr:blipFill>
      <xdr:spPr>
        <a:xfrm>
          <a:off x="4371730" y="1074615"/>
          <a:ext cx="339273" cy="262129"/>
        </a:xfrm>
        <a:prstGeom prst="rect">
          <a:avLst/>
        </a:prstGeom>
      </xdr:spPr>
    </xdr:pic>
    <xdr:clientData/>
  </xdr:twoCellAnchor>
  <xdr:oneCellAnchor>
    <xdr:from>
      <xdr:col>3</xdr:col>
      <xdr:colOff>472179</xdr:colOff>
      <xdr:row>7</xdr:row>
      <xdr:rowOff>40705</xdr:rowOff>
    </xdr:from>
    <xdr:ext cx="1195713" cy="287136"/>
    <xdr:pic>
      <xdr:nvPicPr>
        <xdr:cNvPr id="4" name="図 3">
          <a:extLst>
            <a:ext uri="{FF2B5EF4-FFF2-40B4-BE49-F238E27FC236}">
              <a16:creationId xmlns:a16="http://schemas.microsoft.com/office/drawing/2014/main" id="{4C689368-FF4B-4CDE-8D3B-635C290037A6}"/>
            </a:ext>
          </a:extLst>
        </xdr:cNvPr>
        <xdr:cNvPicPr>
          <a:picLocks noChangeAspect="1"/>
        </xdr:cNvPicPr>
      </xdr:nvPicPr>
      <xdr:blipFill>
        <a:blip xmlns:r="http://schemas.openxmlformats.org/officeDocument/2006/relationships" r:embed="rId4"/>
        <a:stretch>
          <a:fillRect/>
        </a:stretch>
      </xdr:blipFill>
      <xdr:spPr>
        <a:xfrm>
          <a:off x="3704166" y="4094936"/>
          <a:ext cx="1195713" cy="287136"/>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4</xdr:col>
      <xdr:colOff>809624</xdr:colOff>
      <xdr:row>12</xdr:row>
      <xdr:rowOff>371475</xdr:rowOff>
    </xdr:from>
    <xdr:to>
      <xdr:col>7</xdr:col>
      <xdr:colOff>1905000</xdr:colOff>
      <xdr:row>12</xdr:row>
      <xdr:rowOff>582083</xdr:rowOff>
    </xdr:to>
    <xdr:sp macro="" textlink="">
      <xdr:nvSpPr>
        <xdr:cNvPr id="2" name="矢印: 右 1">
          <a:extLst>
            <a:ext uri="{FF2B5EF4-FFF2-40B4-BE49-F238E27FC236}">
              <a16:creationId xmlns:a16="http://schemas.microsoft.com/office/drawing/2014/main" id="{918069BD-4C53-B23B-84A2-BA7177B5720D}"/>
            </a:ext>
          </a:extLst>
        </xdr:cNvPr>
        <xdr:cNvSpPr/>
      </xdr:nvSpPr>
      <xdr:spPr>
        <a:xfrm>
          <a:off x="6323541" y="8658225"/>
          <a:ext cx="5847292" cy="210608"/>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10583</xdr:colOff>
      <xdr:row>14</xdr:row>
      <xdr:rowOff>222250</xdr:rowOff>
    </xdr:from>
    <xdr:to>
      <xdr:col>2</xdr:col>
      <xdr:colOff>349250</xdr:colOff>
      <xdr:row>14</xdr:row>
      <xdr:rowOff>402167</xdr:rowOff>
    </xdr:to>
    <xdr:sp macro="" textlink="">
      <xdr:nvSpPr>
        <xdr:cNvPr id="4" name="矢印: 右 3">
          <a:extLst>
            <a:ext uri="{FF2B5EF4-FFF2-40B4-BE49-F238E27FC236}">
              <a16:creationId xmlns:a16="http://schemas.microsoft.com/office/drawing/2014/main" id="{014E3897-D0ED-4C94-BAE3-65419B4D0E86}"/>
            </a:ext>
          </a:extLst>
        </xdr:cNvPr>
        <xdr:cNvSpPr/>
      </xdr:nvSpPr>
      <xdr:spPr>
        <a:xfrm>
          <a:off x="158750" y="9345083"/>
          <a:ext cx="2434167" cy="179917"/>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402167</xdr:colOff>
      <xdr:row>0</xdr:row>
      <xdr:rowOff>0</xdr:rowOff>
    </xdr:from>
    <xdr:to>
      <xdr:col>7</xdr:col>
      <xdr:colOff>1874797</xdr:colOff>
      <xdr:row>2</xdr:row>
      <xdr:rowOff>47626</xdr:rowOff>
    </xdr:to>
    <xdr:sp macro="" textlink="">
      <xdr:nvSpPr>
        <xdr:cNvPr id="6" name="テキスト ボックス 5">
          <a:extLst>
            <a:ext uri="{FF2B5EF4-FFF2-40B4-BE49-F238E27FC236}">
              <a16:creationId xmlns:a16="http://schemas.microsoft.com/office/drawing/2014/main" id="{FEAE5783-5BCD-4A0E-A8C4-91476E496673}"/>
            </a:ext>
          </a:extLst>
        </xdr:cNvPr>
        <xdr:cNvSpPr txBox="1"/>
      </xdr:nvSpPr>
      <xdr:spPr>
        <a:xfrm>
          <a:off x="3926417" y="0"/>
          <a:ext cx="8044880" cy="1381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ct val="150000"/>
            </a:lnSpc>
          </a:pPr>
          <a:r>
            <a:rPr kumimoji="1" lang="en-US" altLang="ja-JP" sz="1000">
              <a:latin typeface="BIZ UDPゴシック" panose="020B0400000000000000" pitchFamily="50" charset="-128"/>
              <a:ea typeface="BIZ UDPゴシック" panose="020B0400000000000000" pitchFamily="50" charset="-128"/>
            </a:rPr>
            <a:t>	</a:t>
          </a:r>
          <a:r>
            <a:rPr kumimoji="1" lang="ja-JP" altLang="en-US" sz="10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まんまる</a:t>
          </a:r>
          <a:r>
            <a:rPr kumimoji="1" lang="en-US" altLang="ja-JP" sz="1100">
              <a:latin typeface="BIZ UDPゴシック" panose="020B0400000000000000" pitchFamily="50" charset="-128"/>
              <a:ea typeface="BIZ UDPゴシック" panose="020B0400000000000000" pitchFamily="50" charset="-128"/>
            </a:rPr>
            <a:t>Day   </a:t>
          </a:r>
          <a:r>
            <a:rPr kumimoji="1" lang="ja-JP" altLang="en-US" sz="1100">
              <a:latin typeface="BIZ UDPゴシック" panose="020B0400000000000000" pitchFamily="50" charset="-128"/>
              <a:ea typeface="BIZ UDPゴシック" panose="020B0400000000000000" pitchFamily="50" charset="-128"/>
            </a:rPr>
            <a:t>月曜日・水曜日・土曜日</a:t>
          </a:r>
          <a:r>
            <a:rPr kumimoji="1" lang="ja-JP" altLang="en-US" sz="1100" baseline="0">
              <a:latin typeface="BIZ UDPゴシック" panose="020B0400000000000000" pitchFamily="50" charset="-128"/>
              <a:ea typeface="BIZ UDPゴシック" panose="020B0400000000000000" pitchFamily="50" charset="-128"/>
            </a:rPr>
            <a:t>  </a:t>
          </a:r>
          <a:r>
            <a:rPr kumimoji="1" lang="en-US" altLang="ja-JP" sz="1100">
              <a:latin typeface="BIZ UDPゴシック" panose="020B0400000000000000" pitchFamily="50" charset="-128"/>
              <a:ea typeface="BIZ UDPゴシック" panose="020B0400000000000000" pitchFamily="50" charset="-128"/>
            </a:rPr>
            <a:t>9</a:t>
          </a:r>
          <a:r>
            <a:rPr kumimoji="1" lang="ja-JP" altLang="en-US" sz="1100">
              <a:latin typeface="BIZ UDPゴシック" panose="020B0400000000000000" pitchFamily="50" charset="-128"/>
              <a:ea typeface="BIZ UDPゴシック" panose="020B0400000000000000" pitchFamily="50" charset="-128"/>
            </a:rPr>
            <a:t>時</a:t>
          </a:r>
          <a:r>
            <a:rPr kumimoji="1" lang="en-US" altLang="ja-JP" sz="1100">
              <a:latin typeface="BIZ UDPゴシック" panose="020B0400000000000000" pitchFamily="50" charset="-128"/>
              <a:ea typeface="BIZ UDPゴシック" panose="020B0400000000000000" pitchFamily="50" charset="-128"/>
            </a:rPr>
            <a:t>30</a:t>
          </a:r>
          <a:r>
            <a:rPr kumimoji="1" lang="ja-JP" altLang="en-US" sz="1100">
              <a:latin typeface="BIZ UDPゴシック" panose="020B0400000000000000" pitchFamily="50" charset="-128"/>
              <a:ea typeface="BIZ UDPゴシック" panose="020B0400000000000000" pitchFamily="50" charset="-128"/>
            </a:rPr>
            <a:t>分～１１時３０分　１４時～</a:t>
          </a:r>
          <a:r>
            <a:rPr kumimoji="1" lang="en-US" altLang="ja-JP" sz="1100">
              <a:latin typeface="BIZ UDPゴシック" panose="020B0400000000000000" pitchFamily="50" charset="-128"/>
              <a:ea typeface="BIZ UDPゴシック" panose="020B0400000000000000" pitchFamily="50" charset="-128"/>
            </a:rPr>
            <a:t>17</a:t>
          </a:r>
          <a:r>
            <a:rPr kumimoji="1" lang="ja-JP" altLang="en-US" sz="1100">
              <a:latin typeface="BIZ UDPゴシック" panose="020B0400000000000000" pitchFamily="50" charset="-128"/>
              <a:ea typeface="BIZ UDPゴシック" panose="020B0400000000000000" pitchFamily="50" charset="-128"/>
            </a:rPr>
            <a:t>時　  対象：どなたでも</a:t>
          </a:r>
          <a:r>
            <a:rPr kumimoji="1" lang="en-US" altLang="ja-JP" sz="11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　ままと　子育て相談　</a:t>
          </a:r>
          <a:r>
            <a:rPr kumimoji="1" lang="en-US" altLang="ja-JP" sz="1100">
              <a:latin typeface="BIZ UDPゴシック" panose="020B0400000000000000" pitchFamily="50" charset="-128"/>
              <a:ea typeface="BIZ UDPゴシック" panose="020B0400000000000000" pitchFamily="50" charset="-128"/>
            </a:rPr>
            <a:t>AM</a:t>
          </a:r>
          <a:r>
            <a:rPr kumimoji="1" lang="ja-JP" altLang="en-US" sz="1100">
              <a:latin typeface="BIZ UDPゴシック" panose="020B0400000000000000" pitchFamily="50" charset="-128"/>
              <a:ea typeface="BIZ UDPゴシック" panose="020B0400000000000000" pitchFamily="50" charset="-128"/>
            </a:rPr>
            <a:t>  </a:t>
          </a:r>
        </a:p>
        <a:p>
          <a:pPr>
            <a:lnSpc>
              <a:spcPct val="150000"/>
            </a:lnSpc>
          </a:pPr>
          <a:r>
            <a:rPr kumimoji="1" lang="en-US" altLang="ja-JP" sz="11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　まんまる</a:t>
          </a:r>
          <a:r>
            <a:rPr kumimoji="1" lang="en-US" altLang="ja-JP" sz="1100">
              <a:latin typeface="BIZ UDPゴシック" panose="020B0400000000000000" pitchFamily="50" charset="-128"/>
              <a:ea typeface="BIZ UDPゴシック" panose="020B0400000000000000" pitchFamily="50" charset="-128"/>
            </a:rPr>
            <a:t>Kids   </a:t>
          </a:r>
          <a:r>
            <a:rPr kumimoji="1" lang="ja-JP" altLang="en-US" sz="1100">
              <a:latin typeface="BIZ UDPゴシック" panose="020B0400000000000000" pitchFamily="50" charset="-128"/>
              <a:ea typeface="BIZ UDPゴシック" panose="020B0400000000000000" pitchFamily="50" charset="-128"/>
            </a:rPr>
            <a:t>水曜日・金曜日　</a:t>
          </a:r>
          <a:r>
            <a:rPr kumimoji="1" lang="en-US" altLang="ja-JP" sz="1100">
              <a:latin typeface="BIZ UDPゴシック" panose="020B0400000000000000" pitchFamily="50" charset="-128"/>
              <a:ea typeface="BIZ UDPゴシック" panose="020B0400000000000000" pitchFamily="50" charset="-128"/>
            </a:rPr>
            <a:t>14</a:t>
          </a:r>
          <a:r>
            <a:rPr kumimoji="1" lang="ja-JP" altLang="en-US" sz="1100">
              <a:latin typeface="BIZ UDPゴシック" panose="020B0400000000000000" pitchFamily="50" charset="-128"/>
              <a:ea typeface="BIZ UDPゴシック" panose="020B0400000000000000" pitchFamily="50" charset="-128"/>
            </a:rPr>
            <a:t>時～</a:t>
          </a:r>
          <a:r>
            <a:rPr kumimoji="1" lang="en-US" altLang="ja-JP" sz="1100">
              <a:latin typeface="BIZ UDPゴシック" panose="020B0400000000000000" pitchFamily="50" charset="-128"/>
              <a:ea typeface="BIZ UDPゴシック" panose="020B0400000000000000" pitchFamily="50" charset="-128"/>
            </a:rPr>
            <a:t>16</a:t>
          </a:r>
          <a:r>
            <a:rPr kumimoji="1" lang="ja-JP" altLang="en-US" sz="1100">
              <a:latin typeface="BIZ UDPゴシック" panose="020B0400000000000000" pitchFamily="50" charset="-128"/>
              <a:ea typeface="BIZ UDPゴシック" panose="020B0400000000000000" pitchFamily="50" charset="-128"/>
            </a:rPr>
            <a:t>時</a:t>
          </a:r>
          <a:r>
            <a:rPr kumimoji="1" lang="en-US" altLang="ja-JP" sz="1100">
              <a:latin typeface="BIZ UDPゴシック" panose="020B0400000000000000" pitchFamily="50" charset="-128"/>
              <a:ea typeface="BIZ UDPゴシック" panose="020B0400000000000000" pitchFamily="50" charset="-128"/>
            </a:rPr>
            <a:t>45</a:t>
          </a:r>
          <a:r>
            <a:rPr kumimoji="1" lang="ja-JP" altLang="en-US" sz="1100">
              <a:latin typeface="BIZ UDPゴシック" panose="020B0400000000000000" pitchFamily="50" charset="-128"/>
              <a:ea typeface="BIZ UDPゴシック" panose="020B0400000000000000" pitchFamily="50" charset="-128"/>
            </a:rPr>
            <a:t>分　</a:t>
          </a:r>
          <a:r>
            <a:rPr kumimoji="1" lang="en-US" altLang="ja-JP" sz="11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対象：子どもたち　★放課後の遊び場です</a:t>
          </a:r>
          <a:r>
            <a:rPr kumimoji="1" lang="en-US" altLang="ja-JP" sz="11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　まんまるたいむ　月</a:t>
          </a:r>
          <a:r>
            <a:rPr kumimoji="1" lang="en-US" altLang="ja-JP" sz="1100">
              <a:latin typeface="BIZ UDPゴシック" panose="020B0400000000000000" pitchFamily="50" charset="-128"/>
              <a:ea typeface="BIZ UDPゴシック" panose="020B0400000000000000" pitchFamily="50" charset="-128"/>
            </a:rPr>
            <a:t>1</a:t>
          </a:r>
          <a:r>
            <a:rPr kumimoji="1" lang="ja-JP" altLang="en-US" sz="1100">
              <a:latin typeface="BIZ UDPゴシック" panose="020B0400000000000000" pitchFamily="50" charset="-128"/>
              <a:ea typeface="BIZ UDPゴシック" panose="020B0400000000000000" pitchFamily="50" charset="-128"/>
            </a:rPr>
            <a:t>～</a:t>
          </a:r>
          <a:r>
            <a:rPr kumimoji="1" lang="en-US" altLang="ja-JP" sz="1100">
              <a:latin typeface="BIZ UDPゴシック" panose="020B0400000000000000" pitchFamily="50" charset="-128"/>
              <a:ea typeface="BIZ UDPゴシック" panose="020B0400000000000000" pitchFamily="50" charset="-128"/>
            </a:rPr>
            <a:t>2</a:t>
          </a:r>
          <a:r>
            <a:rPr kumimoji="1" lang="ja-JP" altLang="en-US" sz="1100">
              <a:latin typeface="BIZ UDPゴシック" panose="020B0400000000000000" pitchFamily="50" charset="-128"/>
              <a:ea typeface="BIZ UDPゴシック" panose="020B0400000000000000" pitchFamily="50" charset="-128"/>
            </a:rPr>
            <a:t>回火曜日　　　　　　　　　　　　　　　</a:t>
          </a:r>
          <a:r>
            <a:rPr kumimoji="1" lang="en-US" altLang="ja-JP" sz="1100">
              <a:latin typeface="BIZ UDPゴシック" panose="020B0400000000000000" pitchFamily="50" charset="-128"/>
              <a:ea typeface="BIZ UDPゴシック" panose="020B0400000000000000" pitchFamily="50" charset="-128"/>
            </a:rPr>
            <a:t>	</a:t>
          </a:r>
          <a:r>
            <a:rPr kumimoji="1" lang="ja-JP" altLang="en-US" sz="1100">
              <a:latin typeface="BIZ UDPゴシック" panose="020B0400000000000000" pitchFamily="50" charset="-128"/>
              <a:ea typeface="BIZ UDPゴシック" panose="020B0400000000000000" pitchFamily="50" charset="-128"/>
            </a:rPr>
            <a:t>対象：学園の子どもたち</a:t>
          </a:r>
        </a:p>
      </xdr:txBody>
    </xdr:sp>
    <xdr:clientData/>
  </xdr:twoCellAnchor>
  <xdr:oneCellAnchor>
    <xdr:from>
      <xdr:col>3</xdr:col>
      <xdr:colOff>984250</xdr:colOff>
      <xdr:row>0</xdr:row>
      <xdr:rowOff>31750</xdr:rowOff>
    </xdr:from>
    <xdr:ext cx="401717" cy="381942"/>
    <xdr:pic>
      <xdr:nvPicPr>
        <xdr:cNvPr id="7" name="図 6">
          <a:extLst>
            <a:ext uri="{FF2B5EF4-FFF2-40B4-BE49-F238E27FC236}">
              <a16:creationId xmlns:a16="http://schemas.microsoft.com/office/drawing/2014/main" id="{EC646A12-1E38-4C11-B309-EB73A7A63F11}"/>
            </a:ext>
          </a:extLst>
        </xdr:cNvPr>
        <xdr:cNvPicPr>
          <a:picLocks noChangeAspect="1"/>
        </xdr:cNvPicPr>
      </xdr:nvPicPr>
      <xdr:blipFill>
        <a:blip xmlns:r="http://schemas.openxmlformats.org/officeDocument/2006/relationships" r:embed="rId1"/>
        <a:stretch>
          <a:fillRect/>
        </a:stretch>
      </xdr:blipFill>
      <xdr:spPr>
        <a:xfrm>
          <a:off x="4508500" y="31750"/>
          <a:ext cx="401717" cy="381942"/>
        </a:xfrm>
        <a:prstGeom prst="rect">
          <a:avLst/>
        </a:prstGeom>
      </xdr:spPr>
    </xdr:pic>
    <xdr:clientData/>
  </xdr:oneCellAnchor>
  <xdr:twoCellAnchor editAs="oneCell">
    <xdr:from>
      <xdr:col>3</xdr:col>
      <xdr:colOff>402167</xdr:colOff>
      <xdr:row>1</xdr:row>
      <xdr:rowOff>243416</xdr:rowOff>
    </xdr:from>
    <xdr:to>
      <xdr:col>3</xdr:col>
      <xdr:colOff>1597880</xdr:colOff>
      <xdr:row>1</xdr:row>
      <xdr:rowOff>530552</xdr:rowOff>
    </xdr:to>
    <xdr:pic>
      <xdr:nvPicPr>
        <xdr:cNvPr id="8" name="図 7">
          <a:extLst>
            <a:ext uri="{FF2B5EF4-FFF2-40B4-BE49-F238E27FC236}">
              <a16:creationId xmlns:a16="http://schemas.microsoft.com/office/drawing/2014/main" id="{27815BA1-50F6-4087-9D4F-AF6F0E863A7E}"/>
            </a:ext>
          </a:extLst>
        </xdr:cNvPr>
        <xdr:cNvPicPr>
          <a:picLocks noChangeAspect="1"/>
        </xdr:cNvPicPr>
      </xdr:nvPicPr>
      <xdr:blipFill>
        <a:blip xmlns:r="http://schemas.openxmlformats.org/officeDocument/2006/relationships" r:embed="rId2"/>
        <a:stretch>
          <a:fillRect/>
        </a:stretch>
      </xdr:blipFill>
      <xdr:spPr>
        <a:xfrm>
          <a:off x="3926417" y="359833"/>
          <a:ext cx="1195713" cy="287136"/>
        </a:xfrm>
        <a:prstGeom prst="rect">
          <a:avLst/>
        </a:prstGeom>
      </xdr:spPr>
    </xdr:pic>
    <xdr:clientData/>
  </xdr:twoCellAnchor>
  <xdr:oneCellAnchor>
    <xdr:from>
      <xdr:col>3</xdr:col>
      <xdr:colOff>910167</xdr:colOff>
      <xdr:row>1</xdr:row>
      <xdr:rowOff>518583</xdr:rowOff>
    </xdr:from>
    <xdr:ext cx="521613" cy="399221"/>
    <xdr:pic>
      <xdr:nvPicPr>
        <xdr:cNvPr id="9" name="図 8">
          <a:extLst>
            <a:ext uri="{FF2B5EF4-FFF2-40B4-BE49-F238E27FC236}">
              <a16:creationId xmlns:a16="http://schemas.microsoft.com/office/drawing/2014/main" id="{78D70502-5592-48D5-AF7D-5B5294F885CC}"/>
            </a:ext>
          </a:extLst>
        </xdr:cNvPr>
        <xdr:cNvPicPr>
          <a:picLocks noChangeAspect="1"/>
        </xdr:cNvPicPr>
      </xdr:nvPicPr>
      <xdr:blipFill>
        <a:blip xmlns:r="http://schemas.openxmlformats.org/officeDocument/2006/relationships" r:embed="rId3"/>
        <a:stretch>
          <a:fillRect/>
        </a:stretch>
      </xdr:blipFill>
      <xdr:spPr>
        <a:xfrm>
          <a:off x="4434417" y="635000"/>
          <a:ext cx="521613" cy="399221"/>
        </a:xfrm>
        <a:prstGeom prst="rect">
          <a:avLst/>
        </a:prstGeom>
      </xdr:spPr>
    </xdr:pic>
    <xdr:clientData/>
  </xdr:oneCellAnchor>
  <xdr:twoCellAnchor editAs="oneCell">
    <xdr:from>
      <xdr:col>3</xdr:col>
      <xdr:colOff>1068917</xdr:colOff>
      <xdr:row>1</xdr:row>
      <xdr:rowOff>952499</xdr:rowOff>
    </xdr:from>
    <xdr:to>
      <xdr:col>3</xdr:col>
      <xdr:colOff>1408190</xdr:colOff>
      <xdr:row>1</xdr:row>
      <xdr:rowOff>1214628</xdr:rowOff>
    </xdr:to>
    <xdr:pic>
      <xdr:nvPicPr>
        <xdr:cNvPr id="10" name="図 9">
          <a:extLst>
            <a:ext uri="{FF2B5EF4-FFF2-40B4-BE49-F238E27FC236}">
              <a16:creationId xmlns:a16="http://schemas.microsoft.com/office/drawing/2014/main" id="{D2CA8363-A8D6-40E4-BE64-7CDAF615B0B9}"/>
            </a:ext>
          </a:extLst>
        </xdr:cNvPr>
        <xdr:cNvPicPr>
          <a:picLocks noChangeAspect="1"/>
        </xdr:cNvPicPr>
      </xdr:nvPicPr>
      <xdr:blipFill>
        <a:blip xmlns:r="http://schemas.openxmlformats.org/officeDocument/2006/relationships" r:embed="rId4"/>
        <a:stretch>
          <a:fillRect/>
        </a:stretch>
      </xdr:blipFill>
      <xdr:spPr>
        <a:xfrm>
          <a:off x="4593167" y="1068916"/>
          <a:ext cx="339273" cy="262129"/>
        </a:xfrm>
        <a:prstGeom prst="rect">
          <a:avLst/>
        </a:prstGeom>
      </xdr:spPr>
    </xdr:pic>
    <xdr:clientData/>
  </xdr:twoCellAnchor>
  <xdr:twoCellAnchor editAs="oneCell">
    <xdr:from>
      <xdr:col>2</xdr:col>
      <xdr:colOff>476250</xdr:colOff>
      <xdr:row>6</xdr:row>
      <xdr:rowOff>296334</xdr:rowOff>
    </xdr:from>
    <xdr:to>
      <xdr:col>2</xdr:col>
      <xdr:colOff>815523</xdr:colOff>
      <xdr:row>6</xdr:row>
      <xdr:rowOff>558463</xdr:rowOff>
    </xdr:to>
    <xdr:pic>
      <xdr:nvPicPr>
        <xdr:cNvPr id="11" name="図 10">
          <a:extLst>
            <a:ext uri="{FF2B5EF4-FFF2-40B4-BE49-F238E27FC236}">
              <a16:creationId xmlns:a16="http://schemas.microsoft.com/office/drawing/2014/main" id="{C337CBE4-BDCE-43AB-87DD-1F832D402B48}"/>
            </a:ext>
          </a:extLst>
        </xdr:cNvPr>
        <xdr:cNvPicPr>
          <a:picLocks noChangeAspect="1"/>
        </xdr:cNvPicPr>
      </xdr:nvPicPr>
      <xdr:blipFill>
        <a:blip xmlns:r="http://schemas.openxmlformats.org/officeDocument/2006/relationships" r:embed="rId4"/>
        <a:stretch>
          <a:fillRect/>
        </a:stretch>
      </xdr:blipFill>
      <xdr:spPr>
        <a:xfrm>
          <a:off x="2719917" y="3852334"/>
          <a:ext cx="339273" cy="262129"/>
        </a:xfrm>
        <a:prstGeom prst="rect">
          <a:avLst/>
        </a:prstGeom>
      </xdr:spPr>
    </xdr:pic>
    <xdr:clientData/>
  </xdr:twoCellAnchor>
  <xdr:twoCellAnchor editAs="oneCell">
    <xdr:from>
      <xdr:col>2</xdr:col>
      <xdr:colOff>423334</xdr:colOff>
      <xdr:row>10</xdr:row>
      <xdr:rowOff>412750</xdr:rowOff>
    </xdr:from>
    <xdr:to>
      <xdr:col>2</xdr:col>
      <xdr:colOff>762607</xdr:colOff>
      <xdr:row>10</xdr:row>
      <xdr:rowOff>674879</xdr:rowOff>
    </xdr:to>
    <xdr:pic>
      <xdr:nvPicPr>
        <xdr:cNvPr id="12" name="図 11">
          <a:extLst>
            <a:ext uri="{FF2B5EF4-FFF2-40B4-BE49-F238E27FC236}">
              <a16:creationId xmlns:a16="http://schemas.microsoft.com/office/drawing/2014/main" id="{24FA43AC-92CC-4812-95CB-0F9281206630}"/>
            </a:ext>
          </a:extLst>
        </xdr:cNvPr>
        <xdr:cNvPicPr>
          <a:picLocks noChangeAspect="1"/>
        </xdr:cNvPicPr>
      </xdr:nvPicPr>
      <xdr:blipFill>
        <a:blip xmlns:r="http://schemas.openxmlformats.org/officeDocument/2006/relationships" r:embed="rId4"/>
        <a:stretch>
          <a:fillRect/>
        </a:stretch>
      </xdr:blipFill>
      <xdr:spPr>
        <a:xfrm>
          <a:off x="2667001" y="7217833"/>
          <a:ext cx="339273" cy="262129"/>
        </a:xfrm>
        <a:prstGeom prst="rect">
          <a:avLst/>
        </a:prstGeom>
      </xdr:spPr>
    </xdr:pic>
    <xdr:clientData/>
  </xdr:twoCellAnchor>
  <xdr:oneCellAnchor>
    <xdr:from>
      <xdr:col>1</xdr:col>
      <xdr:colOff>0</xdr:colOff>
      <xdr:row>5</xdr:row>
      <xdr:rowOff>0</xdr:rowOff>
    </xdr:from>
    <xdr:ext cx="401717" cy="381942"/>
    <xdr:pic>
      <xdr:nvPicPr>
        <xdr:cNvPr id="13" name="図 12">
          <a:extLst>
            <a:ext uri="{FF2B5EF4-FFF2-40B4-BE49-F238E27FC236}">
              <a16:creationId xmlns:a16="http://schemas.microsoft.com/office/drawing/2014/main" id="{C6E58587-E046-48B8-ACD2-45F2CD718BDF}"/>
            </a:ext>
          </a:extLst>
        </xdr:cNvPr>
        <xdr:cNvPicPr>
          <a:picLocks noChangeAspect="1"/>
        </xdr:cNvPicPr>
      </xdr:nvPicPr>
      <xdr:blipFill>
        <a:blip xmlns:r="http://schemas.openxmlformats.org/officeDocument/2006/relationships" r:embed="rId1"/>
        <a:stretch>
          <a:fillRect/>
        </a:stretch>
      </xdr:blipFill>
      <xdr:spPr>
        <a:xfrm>
          <a:off x="148167" y="3249083"/>
          <a:ext cx="401717" cy="381942"/>
        </a:xfrm>
        <a:prstGeom prst="rect">
          <a:avLst/>
        </a:prstGeom>
      </xdr:spPr>
    </xdr:pic>
    <xdr:clientData/>
  </xdr:oneCellAnchor>
  <xdr:oneCellAnchor>
    <xdr:from>
      <xdr:col>1</xdr:col>
      <xdr:colOff>0</xdr:colOff>
      <xdr:row>7</xdr:row>
      <xdr:rowOff>0</xdr:rowOff>
    </xdr:from>
    <xdr:ext cx="401717" cy="381942"/>
    <xdr:pic>
      <xdr:nvPicPr>
        <xdr:cNvPr id="14" name="図 13">
          <a:extLst>
            <a:ext uri="{FF2B5EF4-FFF2-40B4-BE49-F238E27FC236}">
              <a16:creationId xmlns:a16="http://schemas.microsoft.com/office/drawing/2014/main" id="{B88F2D25-48ED-4488-BF7C-A491FF7C6EC9}"/>
            </a:ext>
          </a:extLst>
        </xdr:cNvPr>
        <xdr:cNvPicPr>
          <a:picLocks noChangeAspect="1"/>
        </xdr:cNvPicPr>
      </xdr:nvPicPr>
      <xdr:blipFill>
        <a:blip xmlns:r="http://schemas.openxmlformats.org/officeDocument/2006/relationships" r:embed="rId1"/>
        <a:stretch>
          <a:fillRect/>
        </a:stretch>
      </xdr:blipFill>
      <xdr:spPr>
        <a:xfrm>
          <a:off x="148167" y="4423833"/>
          <a:ext cx="401717" cy="381942"/>
        </a:xfrm>
        <a:prstGeom prst="rect">
          <a:avLst/>
        </a:prstGeom>
      </xdr:spPr>
    </xdr:pic>
    <xdr:clientData/>
  </xdr:oneCellAnchor>
  <xdr:oneCellAnchor>
    <xdr:from>
      <xdr:col>1</xdr:col>
      <xdr:colOff>0</xdr:colOff>
      <xdr:row>9</xdr:row>
      <xdr:rowOff>0</xdr:rowOff>
    </xdr:from>
    <xdr:ext cx="401717" cy="381942"/>
    <xdr:pic>
      <xdr:nvPicPr>
        <xdr:cNvPr id="15" name="図 14">
          <a:extLst>
            <a:ext uri="{FF2B5EF4-FFF2-40B4-BE49-F238E27FC236}">
              <a16:creationId xmlns:a16="http://schemas.microsoft.com/office/drawing/2014/main" id="{4311B911-4B03-4903-AE48-10A127D9A1EE}"/>
            </a:ext>
          </a:extLst>
        </xdr:cNvPr>
        <xdr:cNvPicPr>
          <a:picLocks noChangeAspect="1"/>
        </xdr:cNvPicPr>
      </xdr:nvPicPr>
      <xdr:blipFill>
        <a:blip xmlns:r="http://schemas.openxmlformats.org/officeDocument/2006/relationships" r:embed="rId1"/>
        <a:stretch>
          <a:fillRect/>
        </a:stretch>
      </xdr:blipFill>
      <xdr:spPr>
        <a:xfrm>
          <a:off x="148167" y="6498167"/>
          <a:ext cx="401717" cy="381942"/>
        </a:xfrm>
        <a:prstGeom prst="rect">
          <a:avLst/>
        </a:prstGeom>
      </xdr:spPr>
    </xdr:pic>
    <xdr:clientData/>
  </xdr:oneCellAnchor>
  <xdr:oneCellAnchor>
    <xdr:from>
      <xdr:col>1</xdr:col>
      <xdr:colOff>0</xdr:colOff>
      <xdr:row>11</xdr:row>
      <xdr:rowOff>0</xdr:rowOff>
    </xdr:from>
    <xdr:ext cx="401717" cy="381942"/>
    <xdr:pic>
      <xdr:nvPicPr>
        <xdr:cNvPr id="17" name="図 16">
          <a:extLst>
            <a:ext uri="{FF2B5EF4-FFF2-40B4-BE49-F238E27FC236}">
              <a16:creationId xmlns:a16="http://schemas.microsoft.com/office/drawing/2014/main" id="{88D0283A-4EFD-486C-9F1B-919755641DA0}"/>
            </a:ext>
          </a:extLst>
        </xdr:cNvPr>
        <xdr:cNvPicPr>
          <a:picLocks noChangeAspect="1"/>
        </xdr:cNvPicPr>
      </xdr:nvPicPr>
      <xdr:blipFill>
        <a:blip xmlns:r="http://schemas.openxmlformats.org/officeDocument/2006/relationships" r:embed="rId1"/>
        <a:stretch>
          <a:fillRect/>
        </a:stretch>
      </xdr:blipFill>
      <xdr:spPr>
        <a:xfrm>
          <a:off x="148167" y="7979833"/>
          <a:ext cx="401717" cy="381942"/>
        </a:xfrm>
        <a:prstGeom prst="rect">
          <a:avLst/>
        </a:prstGeom>
      </xdr:spPr>
    </xdr:pic>
    <xdr:clientData/>
  </xdr:oneCellAnchor>
  <xdr:oneCellAnchor>
    <xdr:from>
      <xdr:col>3</xdr:col>
      <xdr:colOff>0</xdr:colOff>
      <xdr:row>5</xdr:row>
      <xdr:rowOff>0</xdr:rowOff>
    </xdr:from>
    <xdr:ext cx="401717" cy="381942"/>
    <xdr:pic>
      <xdr:nvPicPr>
        <xdr:cNvPr id="18" name="図 17">
          <a:extLst>
            <a:ext uri="{FF2B5EF4-FFF2-40B4-BE49-F238E27FC236}">
              <a16:creationId xmlns:a16="http://schemas.microsoft.com/office/drawing/2014/main" id="{A7F7D8A1-8C6F-4BC8-B4CD-78D6431F991B}"/>
            </a:ext>
          </a:extLst>
        </xdr:cNvPr>
        <xdr:cNvPicPr>
          <a:picLocks noChangeAspect="1"/>
        </xdr:cNvPicPr>
      </xdr:nvPicPr>
      <xdr:blipFill>
        <a:blip xmlns:r="http://schemas.openxmlformats.org/officeDocument/2006/relationships" r:embed="rId1"/>
        <a:stretch>
          <a:fillRect/>
        </a:stretch>
      </xdr:blipFill>
      <xdr:spPr>
        <a:xfrm>
          <a:off x="3524250" y="3249083"/>
          <a:ext cx="401717" cy="381942"/>
        </a:xfrm>
        <a:prstGeom prst="rect">
          <a:avLst/>
        </a:prstGeom>
      </xdr:spPr>
    </xdr:pic>
    <xdr:clientData/>
  </xdr:oneCellAnchor>
  <xdr:oneCellAnchor>
    <xdr:from>
      <xdr:col>3</xdr:col>
      <xdr:colOff>0</xdr:colOff>
      <xdr:row>7</xdr:row>
      <xdr:rowOff>0</xdr:rowOff>
    </xdr:from>
    <xdr:ext cx="401717" cy="381942"/>
    <xdr:pic>
      <xdr:nvPicPr>
        <xdr:cNvPr id="19" name="図 18">
          <a:extLst>
            <a:ext uri="{FF2B5EF4-FFF2-40B4-BE49-F238E27FC236}">
              <a16:creationId xmlns:a16="http://schemas.microsoft.com/office/drawing/2014/main" id="{80EA9C76-4B93-424F-AB3C-622DA244AF6F}"/>
            </a:ext>
          </a:extLst>
        </xdr:cNvPr>
        <xdr:cNvPicPr>
          <a:picLocks noChangeAspect="1"/>
        </xdr:cNvPicPr>
      </xdr:nvPicPr>
      <xdr:blipFill>
        <a:blip xmlns:r="http://schemas.openxmlformats.org/officeDocument/2006/relationships" r:embed="rId1"/>
        <a:stretch>
          <a:fillRect/>
        </a:stretch>
      </xdr:blipFill>
      <xdr:spPr>
        <a:xfrm>
          <a:off x="3524250" y="4423833"/>
          <a:ext cx="401717" cy="381942"/>
        </a:xfrm>
        <a:prstGeom prst="rect">
          <a:avLst/>
        </a:prstGeom>
      </xdr:spPr>
    </xdr:pic>
    <xdr:clientData/>
  </xdr:oneCellAnchor>
  <xdr:oneCellAnchor>
    <xdr:from>
      <xdr:col>3</xdr:col>
      <xdr:colOff>0</xdr:colOff>
      <xdr:row>9</xdr:row>
      <xdr:rowOff>0</xdr:rowOff>
    </xdr:from>
    <xdr:ext cx="401717" cy="381942"/>
    <xdr:pic>
      <xdr:nvPicPr>
        <xdr:cNvPr id="20" name="図 19">
          <a:extLst>
            <a:ext uri="{FF2B5EF4-FFF2-40B4-BE49-F238E27FC236}">
              <a16:creationId xmlns:a16="http://schemas.microsoft.com/office/drawing/2014/main" id="{5728F21F-53DE-4B7D-91A9-2AD074498483}"/>
            </a:ext>
          </a:extLst>
        </xdr:cNvPr>
        <xdr:cNvPicPr>
          <a:picLocks noChangeAspect="1"/>
        </xdr:cNvPicPr>
      </xdr:nvPicPr>
      <xdr:blipFill>
        <a:blip xmlns:r="http://schemas.openxmlformats.org/officeDocument/2006/relationships" r:embed="rId1"/>
        <a:stretch>
          <a:fillRect/>
        </a:stretch>
      </xdr:blipFill>
      <xdr:spPr>
        <a:xfrm>
          <a:off x="3524250" y="6498167"/>
          <a:ext cx="401717" cy="381942"/>
        </a:xfrm>
        <a:prstGeom prst="rect">
          <a:avLst/>
        </a:prstGeom>
      </xdr:spPr>
    </xdr:pic>
    <xdr:clientData/>
  </xdr:oneCellAnchor>
  <xdr:oneCellAnchor>
    <xdr:from>
      <xdr:col>3</xdr:col>
      <xdr:colOff>0</xdr:colOff>
      <xdr:row>11</xdr:row>
      <xdr:rowOff>0</xdr:rowOff>
    </xdr:from>
    <xdr:ext cx="401717" cy="381942"/>
    <xdr:pic>
      <xdr:nvPicPr>
        <xdr:cNvPr id="21" name="図 20">
          <a:extLst>
            <a:ext uri="{FF2B5EF4-FFF2-40B4-BE49-F238E27FC236}">
              <a16:creationId xmlns:a16="http://schemas.microsoft.com/office/drawing/2014/main" id="{0048209B-30A4-48FC-B7E1-D2ACB3E791E8}"/>
            </a:ext>
          </a:extLst>
        </xdr:cNvPr>
        <xdr:cNvPicPr>
          <a:picLocks noChangeAspect="1"/>
        </xdr:cNvPicPr>
      </xdr:nvPicPr>
      <xdr:blipFill>
        <a:blip xmlns:r="http://schemas.openxmlformats.org/officeDocument/2006/relationships" r:embed="rId1"/>
        <a:stretch>
          <a:fillRect/>
        </a:stretch>
      </xdr:blipFill>
      <xdr:spPr>
        <a:xfrm>
          <a:off x="3524250" y="7979833"/>
          <a:ext cx="401717" cy="381942"/>
        </a:xfrm>
        <a:prstGeom prst="rect">
          <a:avLst/>
        </a:prstGeom>
      </xdr:spPr>
    </xdr:pic>
    <xdr:clientData/>
  </xdr:oneCellAnchor>
  <xdr:oneCellAnchor>
    <xdr:from>
      <xdr:col>6</xdr:col>
      <xdr:colOff>0</xdr:colOff>
      <xdr:row>3</xdr:row>
      <xdr:rowOff>0</xdr:rowOff>
    </xdr:from>
    <xdr:ext cx="401717" cy="381942"/>
    <xdr:pic>
      <xdr:nvPicPr>
        <xdr:cNvPr id="22" name="図 21">
          <a:extLst>
            <a:ext uri="{FF2B5EF4-FFF2-40B4-BE49-F238E27FC236}">
              <a16:creationId xmlns:a16="http://schemas.microsoft.com/office/drawing/2014/main" id="{0C7CAFD0-5B74-4D9F-BAD5-C96D6AF91713}"/>
            </a:ext>
          </a:extLst>
        </xdr:cNvPr>
        <xdr:cNvPicPr>
          <a:picLocks noChangeAspect="1"/>
        </xdr:cNvPicPr>
      </xdr:nvPicPr>
      <xdr:blipFill>
        <a:blip xmlns:r="http://schemas.openxmlformats.org/officeDocument/2006/relationships" r:embed="rId1"/>
        <a:stretch>
          <a:fillRect/>
        </a:stretch>
      </xdr:blipFill>
      <xdr:spPr>
        <a:xfrm>
          <a:off x="8657167" y="1640417"/>
          <a:ext cx="401717" cy="381942"/>
        </a:xfrm>
        <a:prstGeom prst="rect">
          <a:avLst/>
        </a:prstGeom>
      </xdr:spPr>
    </xdr:pic>
    <xdr:clientData/>
  </xdr:oneCellAnchor>
  <xdr:oneCellAnchor>
    <xdr:from>
      <xdr:col>6</xdr:col>
      <xdr:colOff>0</xdr:colOff>
      <xdr:row>5</xdr:row>
      <xdr:rowOff>0</xdr:rowOff>
    </xdr:from>
    <xdr:ext cx="401717" cy="381942"/>
    <xdr:pic>
      <xdr:nvPicPr>
        <xdr:cNvPr id="23" name="図 22">
          <a:extLst>
            <a:ext uri="{FF2B5EF4-FFF2-40B4-BE49-F238E27FC236}">
              <a16:creationId xmlns:a16="http://schemas.microsoft.com/office/drawing/2014/main" id="{5298381F-7143-42E9-B1DC-5841455DF463}"/>
            </a:ext>
          </a:extLst>
        </xdr:cNvPr>
        <xdr:cNvPicPr>
          <a:picLocks noChangeAspect="1"/>
        </xdr:cNvPicPr>
      </xdr:nvPicPr>
      <xdr:blipFill>
        <a:blip xmlns:r="http://schemas.openxmlformats.org/officeDocument/2006/relationships" r:embed="rId1"/>
        <a:stretch>
          <a:fillRect/>
        </a:stretch>
      </xdr:blipFill>
      <xdr:spPr>
        <a:xfrm>
          <a:off x="8657167" y="3249083"/>
          <a:ext cx="401717" cy="381942"/>
        </a:xfrm>
        <a:prstGeom prst="rect">
          <a:avLst/>
        </a:prstGeom>
      </xdr:spPr>
    </xdr:pic>
    <xdr:clientData/>
  </xdr:oneCellAnchor>
  <xdr:oneCellAnchor>
    <xdr:from>
      <xdr:col>6</xdr:col>
      <xdr:colOff>0</xdr:colOff>
      <xdr:row>7</xdr:row>
      <xdr:rowOff>0</xdr:rowOff>
    </xdr:from>
    <xdr:ext cx="401717" cy="381942"/>
    <xdr:pic>
      <xdr:nvPicPr>
        <xdr:cNvPr id="24" name="図 23">
          <a:extLst>
            <a:ext uri="{FF2B5EF4-FFF2-40B4-BE49-F238E27FC236}">
              <a16:creationId xmlns:a16="http://schemas.microsoft.com/office/drawing/2014/main" id="{D96E977D-DA6C-422F-9613-3DE3C0A25891}"/>
            </a:ext>
          </a:extLst>
        </xdr:cNvPr>
        <xdr:cNvPicPr>
          <a:picLocks noChangeAspect="1"/>
        </xdr:cNvPicPr>
      </xdr:nvPicPr>
      <xdr:blipFill>
        <a:blip xmlns:r="http://schemas.openxmlformats.org/officeDocument/2006/relationships" r:embed="rId1"/>
        <a:stretch>
          <a:fillRect/>
        </a:stretch>
      </xdr:blipFill>
      <xdr:spPr>
        <a:xfrm>
          <a:off x="8657167" y="4423833"/>
          <a:ext cx="401717" cy="381942"/>
        </a:xfrm>
        <a:prstGeom prst="rect">
          <a:avLst/>
        </a:prstGeom>
      </xdr:spPr>
    </xdr:pic>
    <xdr:clientData/>
  </xdr:oneCellAnchor>
  <xdr:oneCellAnchor>
    <xdr:from>
      <xdr:col>6</xdr:col>
      <xdr:colOff>0</xdr:colOff>
      <xdr:row>9</xdr:row>
      <xdr:rowOff>0</xdr:rowOff>
    </xdr:from>
    <xdr:ext cx="401717" cy="381942"/>
    <xdr:pic>
      <xdr:nvPicPr>
        <xdr:cNvPr id="25" name="図 24">
          <a:extLst>
            <a:ext uri="{FF2B5EF4-FFF2-40B4-BE49-F238E27FC236}">
              <a16:creationId xmlns:a16="http://schemas.microsoft.com/office/drawing/2014/main" id="{394D9B68-E528-4E7C-AA4C-CB3D433EBB57}"/>
            </a:ext>
          </a:extLst>
        </xdr:cNvPr>
        <xdr:cNvPicPr>
          <a:picLocks noChangeAspect="1"/>
        </xdr:cNvPicPr>
      </xdr:nvPicPr>
      <xdr:blipFill>
        <a:blip xmlns:r="http://schemas.openxmlformats.org/officeDocument/2006/relationships" r:embed="rId1"/>
        <a:stretch>
          <a:fillRect/>
        </a:stretch>
      </xdr:blipFill>
      <xdr:spPr>
        <a:xfrm>
          <a:off x="8657167" y="6498167"/>
          <a:ext cx="401717" cy="381942"/>
        </a:xfrm>
        <a:prstGeom prst="rect">
          <a:avLst/>
        </a:prstGeom>
      </xdr:spPr>
    </xdr:pic>
    <xdr:clientData/>
  </xdr:oneCellAnchor>
  <xdr:oneCellAnchor>
    <xdr:from>
      <xdr:col>3</xdr:col>
      <xdr:colOff>465667</xdr:colOff>
      <xdr:row>4</xdr:row>
      <xdr:rowOff>1270000</xdr:rowOff>
    </xdr:from>
    <xdr:ext cx="521613" cy="399221"/>
    <xdr:pic>
      <xdr:nvPicPr>
        <xdr:cNvPr id="26" name="図 25">
          <a:extLst>
            <a:ext uri="{FF2B5EF4-FFF2-40B4-BE49-F238E27FC236}">
              <a16:creationId xmlns:a16="http://schemas.microsoft.com/office/drawing/2014/main" id="{C024B7DC-2D56-4527-9E7E-809AEC81565D}"/>
            </a:ext>
          </a:extLst>
        </xdr:cNvPr>
        <xdr:cNvPicPr>
          <a:picLocks noChangeAspect="1"/>
        </xdr:cNvPicPr>
      </xdr:nvPicPr>
      <xdr:blipFill>
        <a:blip xmlns:r="http://schemas.openxmlformats.org/officeDocument/2006/relationships" r:embed="rId3"/>
        <a:stretch>
          <a:fillRect/>
        </a:stretch>
      </xdr:blipFill>
      <xdr:spPr>
        <a:xfrm>
          <a:off x="3989917" y="3217333"/>
          <a:ext cx="521613" cy="399221"/>
        </a:xfrm>
        <a:prstGeom prst="rect">
          <a:avLst/>
        </a:prstGeom>
      </xdr:spPr>
    </xdr:pic>
    <xdr:clientData/>
  </xdr:oneCellAnchor>
  <xdr:oneCellAnchor>
    <xdr:from>
      <xdr:col>3</xdr:col>
      <xdr:colOff>560917</xdr:colOff>
      <xdr:row>7</xdr:row>
      <xdr:rowOff>0</xdr:rowOff>
    </xdr:from>
    <xdr:ext cx="521613" cy="399221"/>
    <xdr:pic>
      <xdr:nvPicPr>
        <xdr:cNvPr id="27" name="図 26">
          <a:extLst>
            <a:ext uri="{FF2B5EF4-FFF2-40B4-BE49-F238E27FC236}">
              <a16:creationId xmlns:a16="http://schemas.microsoft.com/office/drawing/2014/main" id="{A67EF6F4-8F1C-4DC1-9BBF-A8C41EE6347D}"/>
            </a:ext>
          </a:extLst>
        </xdr:cNvPr>
        <xdr:cNvPicPr>
          <a:picLocks noChangeAspect="1"/>
        </xdr:cNvPicPr>
      </xdr:nvPicPr>
      <xdr:blipFill>
        <a:blip xmlns:r="http://schemas.openxmlformats.org/officeDocument/2006/relationships" r:embed="rId3"/>
        <a:stretch>
          <a:fillRect/>
        </a:stretch>
      </xdr:blipFill>
      <xdr:spPr>
        <a:xfrm>
          <a:off x="4085167" y="4423833"/>
          <a:ext cx="521613" cy="399221"/>
        </a:xfrm>
        <a:prstGeom prst="rect">
          <a:avLst/>
        </a:prstGeom>
      </xdr:spPr>
    </xdr:pic>
    <xdr:clientData/>
  </xdr:oneCellAnchor>
  <xdr:oneCellAnchor>
    <xdr:from>
      <xdr:col>3</xdr:col>
      <xdr:colOff>476250</xdr:colOff>
      <xdr:row>8</xdr:row>
      <xdr:rowOff>1714500</xdr:rowOff>
    </xdr:from>
    <xdr:ext cx="521613" cy="399221"/>
    <xdr:pic>
      <xdr:nvPicPr>
        <xdr:cNvPr id="28" name="図 27">
          <a:extLst>
            <a:ext uri="{FF2B5EF4-FFF2-40B4-BE49-F238E27FC236}">
              <a16:creationId xmlns:a16="http://schemas.microsoft.com/office/drawing/2014/main" id="{D4BD1508-7E0E-4C89-8633-B168C49B31F6}"/>
            </a:ext>
          </a:extLst>
        </xdr:cNvPr>
        <xdr:cNvPicPr>
          <a:picLocks noChangeAspect="1"/>
        </xdr:cNvPicPr>
      </xdr:nvPicPr>
      <xdr:blipFill>
        <a:blip xmlns:r="http://schemas.openxmlformats.org/officeDocument/2006/relationships" r:embed="rId3"/>
        <a:stretch>
          <a:fillRect/>
        </a:stretch>
      </xdr:blipFill>
      <xdr:spPr>
        <a:xfrm>
          <a:off x="4000500" y="6445250"/>
          <a:ext cx="521613" cy="399221"/>
        </a:xfrm>
        <a:prstGeom prst="rect">
          <a:avLst/>
        </a:prstGeom>
      </xdr:spPr>
    </xdr:pic>
    <xdr:clientData/>
  </xdr:oneCellAnchor>
  <xdr:oneCellAnchor>
    <xdr:from>
      <xdr:col>3</xdr:col>
      <xdr:colOff>455083</xdr:colOff>
      <xdr:row>10</xdr:row>
      <xdr:rowOff>1132417</xdr:rowOff>
    </xdr:from>
    <xdr:ext cx="521613" cy="399221"/>
    <xdr:pic>
      <xdr:nvPicPr>
        <xdr:cNvPr id="29" name="図 28">
          <a:extLst>
            <a:ext uri="{FF2B5EF4-FFF2-40B4-BE49-F238E27FC236}">
              <a16:creationId xmlns:a16="http://schemas.microsoft.com/office/drawing/2014/main" id="{F6D80293-1DF4-45BE-8FB8-17818CC0A93A}"/>
            </a:ext>
          </a:extLst>
        </xdr:cNvPr>
        <xdr:cNvPicPr>
          <a:picLocks noChangeAspect="1"/>
        </xdr:cNvPicPr>
      </xdr:nvPicPr>
      <xdr:blipFill>
        <a:blip xmlns:r="http://schemas.openxmlformats.org/officeDocument/2006/relationships" r:embed="rId3"/>
        <a:stretch>
          <a:fillRect/>
        </a:stretch>
      </xdr:blipFill>
      <xdr:spPr>
        <a:xfrm>
          <a:off x="3979333" y="7937500"/>
          <a:ext cx="521613" cy="399221"/>
        </a:xfrm>
        <a:prstGeom prst="rect">
          <a:avLst/>
        </a:prstGeom>
      </xdr:spPr>
    </xdr:pic>
    <xdr:clientData/>
  </xdr:oneCellAnchor>
  <xdr:oneCellAnchor>
    <xdr:from>
      <xdr:col>5</xdr:col>
      <xdr:colOff>0</xdr:colOff>
      <xdr:row>7</xdr:row>
      <xdr:rowOff>0</xdr:rowOff>
    </xdr:from>
    <xdr:ext cx="521613" cy="399221"/>
    <xdr:pic>
      <xdr:nvPicPr>
        <xdr:cNvPr id="30" name="図 29">
          <a:extLst>
            <a:ext uri="{FF2B5EF4-FFF2-40B4-BE49-F238E27FC236}">
              <a16:creationId xmlns:a16="http://schemas.microsoft.com/office/drawing/2014/main" id="{0783313E-8933-4646-B486-605EC83B819A}"/>
            </a:ext>
          </a:extLst>
        </xdr:cNvPr>
        <xdr:cNvPicPr>
          <a:picLocks noChangeAspect="1"/>
        </xdr:cNvPicPr>
      </xdr:nvPicPr>
      <xdr:blipFill>
        <a:blip xmlns:r="http://schemas.openxmlformats.org/officeDocument/2006/relationships" r:embed="rId3"/>
        <a:stretch>
          <a:fillRect/>
        </a:stretch>
      </xdr:blipFill>
      <xdr:spPr>
        <a:xfrm>
          <a:off x="6551083" y="4423833"/>
          <a:ext cx="521613" cy="399221"/>
        </a:xfrm>
        <a:prstGeom prst="rect">
          <a:avLst/>
        </a:prstGeom>
      </xdr:spPr>
    </xdr:pic>
    <xdr:clientData/>
  </xdr:oneCellAnchor>
  <xdr:oneCellAnchor>
    <xdr:from>
      <xdr:col>5</xdr:col>
      <xdr:colOff>0</xdr:colOff>
      <xdr:row>9</xdr:row>
      <xdr:rowOff>0</xdr:rowOff>
    </xdr:from>
    <xdr:ext cx="521613" cy="399221"/>
    <xdr:pic>
      <xdr:nvPicPr>
        <xdr:cNvPr id="31" name="図 30">
          <a:extLst>
            <a:ext uri="{FF2B5EF4-FFF2-40B4-BE49-F238E27FC236}">
              <a16:creationId xmlns:a16="http://schemas.microsoft.com/office/drawing/2014/main" id="{A719B5B8-8B86-4CE9-825B-026753F8F558}"/>
            </a:ext>
          </a:extLst>
        </xdr:cNvPr>
        <xdr:cNvPicPr>
          <a:picLocks noChangeAspect="1"/>
        </xdr:cNvPicPr>
      </xdr:nvPicPr>
      <xdr:blipFill>
        <a:blip xmlns:r="http://schemas.openxmlformats.org/officeDocument/2006/relationships" r:embed="rId3"/>
        <a:stretch>
          <a:fillRect/>
        </a:stretch>
      </xdr:blipFill>
      <xdr:spPr>
        <a:xfrm>
          <a:off x="6551083" y="6498167"/>
          <a:ext cx="521613" cy="399221"/>
        </a:xfrm>
        <a:prstGeom prst="rect">
          <a:avLst/>
        </a:prstGeom>
      </xdr:spPr>
    </xdr:pic>
    <xdr:clientData/>
  </xdr:oneCellAnchor>
  <xdr:oneCellAnchor>
    <xdr:from>
      <xdr:col>1</xdr:col>
      <xdr:colOff>560917</xdr:colOff>
      <xdr:row>5</xdr:row>
      <xdr:rowOff>31750</xdr:rowOff>
    </xdr:from>
    <xdr:ext cx="1195713" cy="287136"/>
    <xdr:pic>
      <xdr:nvPicPr>
        <xdr:cNvPr id="32" name="図 31">
          <a:extLst>
            <a:ext uri="{FF2B5EF4-FFF2-40B4-BE49-F238E27FC236}">
              <a16:creationId xmlns:a16="http://schemas.microsoft.com/office/drawing/2014/main" id="{6EAB5198-6643-4255-9969-D9564DF5AF5F}"/>
            </a:ext>
          </a:extLst>
        </xdr:cNvPr>
        <xdr:cNvPicPr>
          <a:picLocks noChangeAspect="1"/>
        </xdr:cNvPicPr>
      </xdr:nvPicPr>
      <xdr:blipFill>
        <a:blip xmlns:r="http://schemas.openxmlformats.org/officeDocument/2006/relationships" r:embed="rId2"/>
        <a:stretch>
          <a:fillRect/>
        </a:stretch>
      </xdr:blipFill>
      <xdr:spPr>
        <a:xfrm>
          <a:off x="709084" y="3280833"/>
          <a:ext cx="1195713" cy="287136"/>
        </a:xfrm>
        <a:prstGeom prst="rect">
          <a:avLst/>
        </a:prstGeom>
      </xdr:spPr>
    </xdr:pic>
    <xdr:clientData/>
  </xdr:oneCellAnchor>
  <xdr:oneCellAnchor>
    <xdr:from>
      <xdr:col>1</xdr:col>
      <xdr:colOff>539750</xdr:colOff>
      <xdr:row>7</xdr:row>
      <xdr:rowOff>52917</xdr:rowOff>
    </xdr:from>
    <xdr:ext cx="1195713" cy="287136"/>
    <xdr:pic>
      <xdr:nvPicPr>
        <xdr:cNvPr id="33" name="図 32">
          <a:extLst>
            <a:ext uri="{FF2B5EF4-FFF2-40B4-BE49-F238E27FC236}">
              <a16:creationId xmlns:a16="http://schemas.microsoft.com/office/drawing/2014/main" id="{002B9ED3-6E55-4A16-94C7-AE5D24C60349}"/>
            </a:ext>
          </a:extLst>
        </xdr:cNvPr>
        <xdr:cNvPicPr>
          <a:picLocks noChangeAspect="1"/>
        </xdr:cNvPicPr>
      </xdr:nvPicPr>
      <xdr:blipFill>
        <a:blip xmlns:r="http://schemas.openxmlformats.org/officeDocument/2006/relationships" r:embed="rId2"/>
        <a:stretch>
          <a:fillRect/>
        </a:stretch>
      </xdr:blipFill>
      <xdr:spPr>
        <a:xfrm>
          <a:off x="687917" y="4476750"/>
          <a:ext cx="1195713" cy="287136"/>
        </a:xfrm>
        <a:prstGeom prst="rect">
          <a:avLst/>
        </a:prstGeom>
      </xdr:spPr>
    </xdr:pic>
    <xdr:clientData/>
  </xdr:oneCellAnchor>
  <xdr:oneCellAnchor>
    <xdr:from>
      <xdr:col>3</xdr:col>
      <xdr:colOff>497417</xdr:colOff>
      <xdr:row>10</xdr:row>
      <xdr:rowOff>31751</xdr:rowOff>
    </xdr:from>
    <xdr:ext cx="1195713" cy="287136"/>
    <xdr:pic>
      <xdr:nvPicPr>
        <xdr:cNvPr id="34" name="図 33">
          <a:extLst>
            <a:ext uri="{FF2B5EF4-FFF2-40B4-BE49-F238E27FC236}">
              <a16:creationId xmlns:a16="http://schemas.microsoft.com/office/drawing/2014/main" id="{2224882B-F669-4008-85FC-72109BA08531}"/>
            </a:ext>
          </a:extLst>
        </xdr:cNvPr>
        <xdr:cNvPicPr>
          <a:picLocks noChangeAspect="1"/>
        </xdr:cNvPicPr>
      </xdr:nvPicPr>
      <xdr:blipFill>
        <a:blip xmlns:r="http://schemas.openxmlformats.org/officeDocument/2006/relationships" r:embed="rId2"/>
        <a:stretch>
          <a:fillRect/>
        </a:stretch>
      </xdr:blipFill>
      <xdr:spPr>
        <a:xfrm>
          <a:off x="4021667" y="6836834"/>
          <a:ext cx="1195713" cy="287136"/>
        </a:xfrm>
        <a:prstGeom prst="rect">
          <a:avLst/>
        </a:prstGeom>
      </xdr:spPr>
    </xdr:pic>
    <xdr:clientData/>
  </xdr:oneCellAnchor>
  <xdr:oneCellAnchor>
    <xdr:from>
      <xdr:col>5</xdr:col>
      <xdr:colOff>0</xdr:colOff>
      <xdr:row>5</xdr:row>
      <xdr:rowOff>0</xdr:rowOff>
    </xdr:from>
    <xdr:ext cx="521613" cy="399221"/>
    <xdr:pic>
      <xdr:nvPicPr>
        <xdr:cNvPr id="35" name="図 34">
          <a:extLst>
            <a:ext uri="{FF2B5EF4-FFF2-40B4-BE49-F238E27FC236}">
              <a16:creationId xmlns:a16="http://schemas.microsoft.com/office/drawing/2014/main" id="{8D8B9A4B-8B4D-41A6-9CDD-1CF30A8E4B28}"/>
            </a:ext>
          </a:extLst>
        </xdr:cNvPr>
        <xdr:cNvPicPr>
          <a:picLocks noChangeAspect="1"/>
        </xdr:cNvPicPr>
      </xdr:nvPicPr>
      <xdr:blipFill>
        <a:blip xmlns:r="http://schemas.openxmlformats.org/officeDocument/2006/relationships" r:embed="rId3"/>
        <a:stretch>
          <a:fillRect/>
        </a:stretch>
      </xdr:blipFill>
      <xdr:spPr>
        <a:xfrm>
          <a:off x="6720417" y="3249083"/>
          <a:ext cx="521613" cy="399221"/>
        </a:xfrm>
        <a:prstGeom prst="rect">
          <a:avLst/>
        </a:prstGeom>
      </xdr:spPr>
    </xdr:pic>
    <xdr:clientData/>
  </xdr:oneCellAnchor>
  <xdr:oneCellAnchor>
    <xdr:from>
      <xdr:col>3</xdr:col>
      <xdr:colOff>0</xdr:colOff>
      <xdr:row>11</xdr:row>
      <xdr:rowOff>0</xdr:rowOff>
    </xdr:from>
    <xdr:ext cx="401717" cy="381942"/>
    <xdr:pic>
      <xdr:nvPicPr>
        <xdr:cNvPr id="36" name="図 35">
          <a:extLst>
            <a:ext uri="{FF2B5EF4-FFF2-40B4-BE49-F238E27FC236}">
              <a16:creationId xmlns:a16="http://schemas.microsoft.com/office/drawing/2014/main" id="{E6B28A19-C7E1-40B4-A0E4-99315D76D38B}"/>
            </a:ext>
          </a:extLst>
        </xdr:cNvPr>
        <xdr:cNvPicPr>
          <a:picLocks noChangeAspect="1"/>
        </xdr:cNvPicPr>
      </xdr:nvPicPr>
      <xdr:blipFill>
        <a:blip xmlns:r="http://schemas.openxmlformats.org/officeDocument/2006/relationships" r:embed="rId1"/>
        <a:stretch>
          <a:fillRect/>
        </a:stretch>
      </xdr:blipFill>
      <xdr:spPr>
        <a:xfrm>
          <a:off x="3524250" y="6498167"/>
          <a:ext cx="401717" cy="381942"/>
        </a:xfrm>
        <a:prstGeom prst="rect">
          <a:avLst/>
        </a:prstGeom>
      </xdr:spPr>
    </xdr:pic>
    <xdr:clientData/>
  </xdr:oneCellAnchor>
  <xdr:oneCellAnchor>
    <xdr:from>
      <xdr:col>3</xdr:col>
      <xdr:colOff>497417</xdr:colOff>
      <xdr:row>12</xdr:row>
      <xdr:rowOff>31751</xdr:rowOff>
    </xdr:from>
    <xdr:ext cx="1195713" cy="287136"/>
    <xdr:pic>
      <xdr:nvPicPr>
        <xdr:cNvPr id="37" name="図 36">
          <a:extLst>
            <a:ext uri="{FF2B5EF4-FFF2-40B4-BE49-F238E27FC236}">
              <a16:creationId xmlns:a16="http://schemas.microsoft.com/office/drawing/2014/main" id="{B3ADD395-6B69-4B6D-B192-4ED0A2E98440}"/>
            </a:ext>
          </a:extLst>
        </xdr:cNvPr>
        <xdr:cNvPicPr>
          <a:picLocks noChangeAspect="1"/>
        </xdr:cNvPicPr>
      </xdr:nvPicPr>
      <xdr:blipFill>
        <a:blip xmlns:r="http://schemas.openxmlformats.org/officeDocument/2006/relationships" r:embed="rId2"/>
        <a:stretch>
          <a:fillRect/>
        </a:stretch>
      </xdr:blipFill>
      <xdr:spPr>
        <a:xfrm>
          <a:off x="4021667" y="6836834"/>
          <a:ext cx="1195713" cy="287136"/>
        </a:xfrm>
        <a:prstGeom prst="rect">
          <a:avLst/>
        </a:prstGeom>
      </xdr:spPr>
    </xdr:pic>
    <xdr:clientData/>
  </xdr:oneCellAnchor>
  <xdr:twoCellAnchor>
    <xdr:from>
      <xdr:col>1</xdr:col>
      <xdr:colOff>210110</xdr:colOff>
      <xdr:row>3</xdr:row>
      <xdr:rowOff>70038</xdr:rowOff>
    </xdr:from>
    <xdr:to>
      <xdr:col>3</xdr:col>
      <xdr:colOff>1890993</xdr:colOff>
      <xdr:row>4</xdr:row>
      <xdr:rowOff>1232648</xdr:rowOff>
    </xdr:to>
    <xdr:sp macro="" textlink="">
      <xdr:nvSpPr>
        <xdr:cNvPr id="3" name="テキスト ボックス 2">
          <a:extLst>
            <a:ext uri="{FF2B5EF4-FFF2-40B4-BE49-F238E27FC236}">
              <a16:creationId xmlns:a16="http://schemas.microsoft.com/office/drawing/2014/main" id="{373F055A-AE22-1236-4C2C-A925BEEABD29}"/>
            </a:ext>
          </a:extLst>
        </xdr:cNvPr>
        <xdr:cNvSpPr txBox="1"/>
      </xdr:nvSpPr>
      <xdr:spPr>
        <a:xfrm>
          <a:off x="364191" y="1708898"/>
          <a:ext cx="5056655" cy="147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latin typeface="Arial Black" panose="020B0A04020102020204" pitchFamily="34" charset="0"/>
            </a:rPr>
            <a:t>Merry Christmas</a:t>
          </a:r>
          <a:r>
            <a:rPr kumimoji="1" lang="ja-JP" altLang="en-US" sz="1800">
              <a:latin typeface="Arial Black" panose="020B0A04020102020204" pitchFamily="34" charset="0"/>
            </a:rPr>
            <a:t>💛</a:t>
          </a:r>
          <a:endParaRPr kumimoji="1" lang="en-US" altLang="ja-JP" sz="1800">
            <a:latin typeface="Arial Black" panose="020B0A04020102020204" pitchFamily="34" charset="0"/>
          </a:endParaRPr>
        </a:p>
        <a:p>
          <a:r>
            <a:rPr kumimoji="1" lang="ja-JP" altLang="en-US" sz="1800">
              <a:latin typeface="BIZ UDPゴシック" panose="020B0400000000000000" pitchFamily="50" charset="-128"/>
              <a:ea typeface="BIZ UDPゴシック" panose="020B0400000000000000" pitchFamily="50" charset="-128"/>
            </a:rPr>
            <a:t>まんまるに来たらアドベントツリーにシールを貼って、みんなでクリスマスツリーを完成させましょう！</a:t>
          </a:r>
        </a:p>
      </xdr:txBody>
    </xdr:sp>
    <xdr:clientData/>
  </xdr:twoCellAnchor>
  <xdr:twoCellAnchor editAs="oneCell">
    <xdr:from>
      <xdr:col>4</xdr:col>
      <xdr:colOff>804644</xdr:colOff>
      <xdr:row>12</xdr:row>
      <xdr:rowOff>99732</xdr:rowOff>
    </xdr:from>
    <xdr:to>
      <xdr:col>4</xdr:col>
      <xdr:colOff>1143917</xdr:colOff>
      <xdr:row>12</xdr:row>
      <xdr:rowOff>361861</xdr:rowOff>
    </xdr:to>
    <xdr:pic>
      <xdr:nvPicPr>
        <xdr:cNvPr id="5" name="図 4">
          <a:extLst>
            <a:ext uri="{FF2B5EF4-FFF2-40B4-BE49-F238E27FC236}">
              <a16:creationId xmlns:a16="http://schemas.microsoft.com/office/drawing/2014/main" id="{AD419BF8-BDE4-45FC-B3C3-1E73259D1DF3}"/>
            </a:ext>
          </a:extLst>
        </xdr:cNvPr>
        <xdr:cNvPicPr>
          <a:picLocks noChangeAspect="1"/>
        </xdr:cNvPicPr>
      </xdr:nvPicPr>
      <xdr:blipFill>
        <a:blip xmlns:r="http://schemas.openxmlformats.org/officeDocument/2006/relationships" r:embed="rId4"/>
        <a:stretch>
          <a:fillRect/>
        </a:stretch>
      </xdr:blipFill>
      <xdr:spPr>
        <a:xfrm>
          <a:off x="6323541" y="8658225"/>
          <a:ext cx="339273" cy="2621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1089195</xdr:colOff>
      <xdr:row>1</xdr:row>
      <xdr:rowOff>0</xdr:rowOff>
    </xdr:from>
    <xdr:to>
      <xdr:col>7</xdr:col>
      <xdr:colOff>1434929</xdr:colOff>
      <xdr:row>1</xdr:row>
      <xdr:rowOff>1143000</xdr:rowOff>
    </xdr:to>
    <xdr:pic>
      <xdr:nvPicPr>
        <xdr:cNvPr id="3" name="画像 2" descr="ヘッダー冬&#10;&#10;Word のフォト コラージュ: 冬">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rcRect/>
        <a:stretch/>
      </xdr:blipFill>
      <xdr:spPr>
        <a:xfrm>
          <a:off x="5556420" y="114300"/>
          <a:ext cx="4660559" cy="1143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1166041</xdr:colOff>
      <xdr:row>1</xdr:row>
      <xdr:rowOff>0</xdr:rowOff>
    </xdr:from>
    <xdr:to>
      <xdr:col>7</xdr:col>
      <xdr:colOff>1434284</xdr:colOff>
      <xdr:row>1</xdr:row>
      <xdr:rowOff>1143000</xdr:rowOff>
    </xdr:to>
    <xdr:pic>
      <xdr:nvPicPr>
        <xdr:cNvPr id="2" name="画像 1" descr="ヘッダー春&#10;&#10;Word のフォト コラージュ: 春">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rcRect/>
        <a:stretch/>
      </xdr:blipFill>
      <xdr:spPr>
        <a:xfrm>
          <a:off x="5633266" y="114300"/>
          <a:ext cx="4583068"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1166041</xdr:colOff>
      <xdr:row>1</xdr:row>
      <xdr:rowOff>0</xdr:rowOff>
    </xdr:from>
    <xdr:to>
      <xdr:col>7</xdr:col>
      <xdr:colOff>1434284</xdr:colOff>
      <xdr:row>1</xdr:row>
      <xdr:rowOff>1143000</xdr:rowOff>
    </xdr:to>
    <xdr:pic>
      <xdr:nvPicPr>
        <xdr:cNvPr id="4" name="画像 3" descr="ヘッダー春&#10;&#10;Word のフォト コラージュ: 春">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rcRect/>
        <a:stretch/>
      </xdr:blipFill>
      <xdr:spPr>
        <a:xfrm>
          <a:off x="5633266" y="114300"/>
          <a:ext cx="4583068" cy="1143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1312787</xdr:colOff>
      <xdr:row>8</xdr:row>
      <xdr:rowOff>247994</xdr:rowOff>
    </xdr:from>
    <xdr:to>
      <xdr:col>1</xdr:col>
      <xdr:colOff>1870618</xdr:colOff>
      <xdr:row>8</xdr:row>
      <xdr:rowOff>779053</xdr:rowOff>
    </xdr:to>
    <xdr:pic>
      <xdr:nvPicPr>
        <xdr:cNvPr id="2" name="図 1">
          <a:extLst>
            <a:ext uri="{FF2B5EF4-FFF2-40B4-BE49-F238E27FC236}">
              <a16:creationId xmlns:a16="http://schemas.microsoft.com/office/drawing/2014/main" id="{EFF2651C-ECF4-4D0A-8719-5F4DAD011D9C}"/>
            </a:ext>
          </a:extLst>
        </xdr:cNvPr>
        <xdr:cNvPicPr>
          <a:picLocks noChangeAspect="1"/>
        </xdr:cNvPicPr>
      </xdr:nvPicPr>
      <xdr:blipFill>
        <a:blip xmlns:r="http://schemas.openxmlformats.org/officeDocument/2006/relationships" r:embed="rId1"/>
        <a:stretch>
          <a:fillRect/>
        </a:stretch>
      </xdr:blipFill>
      <xdr:spPr>
        <a:xfrm>
          <a:off x="1465187" y="4210394"/>
          <a:ext cx="557831" cy="531059"/>
        </a:xfrm>
        <a:prstGeom prst="rect">
          <a:avLst/>
        </a:prstGeom>
      </xdr:spPr>
    </xdr:pic>
    <xdr:clientData/>
  </xdr:twoCellAnchor>
  <xdr:twoCellAnchor editAs="oneCell">
    <xdr:from>
      <xdr:col>3</xdr:col>
      <xdr:colOff>30713</xdr:colOff>
      <xdr:row>7</xdr:row>
      <xdr:rowOff>66982</xdr:rowOff>
    </xdr:from>
    <xdr:to>
      <xdr:col>3</xdr:col>
      <xdr:colOff>588545</xdr:colOff>
      <xdr:row>8</xdr:row>
      <xdr:rowOff>295483</xdr:rowOff>
    </xdr:to>
    <xdr:pic>
      <xdr:nvPicPr>
        <xdr:cNvPr id="3" name="図 2">
          <a:extLst>
            <a:ext uri="{FF2B5EF4-FFF2-40B4-BE49-F238E27FC236}">
              <a16:creationId xmlns:a16="http://schemas.microsoft.com/office/drawing/2014/main" id="{65D8B19B-10A3-40F7-83FF-6D0E08E10FF7}"/>
            </a:ext>
          </a:extLst>
        </xdr:cNvPr>
        <xdr:cNvPicPr>
          <a:picLocks noChangeAspect="1"/>
        </xdr:cNvPicPr>
      </xdr:nvPicPr>
      <xdr:blipFill>
        <a:blip xmlns:r="http://schemas.openxmlformats.org/officeDocument/2006/relationships" r:embed="rId1"/>
        <a:stretch>
          <a:fillRect/>
        </a:stretch>
      </xdr:blipFill>
      <xdr:spPr>
        <a:xfrm>
          <a:off x="4031213" y="3724582"/>
          <a:ext cx="557832" cy="533301"/>
        </a:xfrm>
        <a:prstGeom prst="rect">
          <a:avLst/>
        </a:prstGeom>
      </xdr:spPr>
    </xdr:pic>
    <xdr:clientData/>
  </xdr:twoCellAnchor>
  <xdr:twoCellAnchor editAs="oneCell">
    <xdr:from>
      <xdr:col>6</xdr:col>
      <xdr:colOff>1306606</xdr:colOff>
      <xdr:row>8</xdr:row>
      <xdr:rowOff>307601</xdr:rowOff>
    </xdr:from>
    <xdr:to>
      <xdr:col>6</xdr:col>
      <xdr:colOff>1864437</xdr:colOff>
      <xdr:row>8</xdr:row>
      <xdr:rowOff>839488</xdr:rowOff>
    </xdr:to>
    <xdr:pic>
      <xdr:nvPicPr>
        <xdr:cNvPr id="4" name="図 3">
          <a:extLst>
            <a:ext uri="{FF2B5EF4-FFF2-40B4-BE49-F238E27FC236}">
              <a16:creationId xmlns:a16="http://schemas.microsoft.com/office/drawing/2014/main" id="{EC0B7F2E-DE7D-4896-887F-B600F04589B6}"/>
            </a:ext>
          </a:extLst>
        </xdr:cNvPr>
        <xdr:cNvPicPr>
          <a:picLocks noChangeAspect="1"/>
        </xdr:cNvPicPr>
      </xdr:nvPicPr>
      <xdr:blipFill>
        <a:blip xmlns:r="http://schemas.openxmlformats.org/officeDocument/2006/relationships" r:embed="rId1"/>
        <a:stretch>
          <a:fillRect/>
        </a:stretch>
      </xdr:blipFill>
      <xdr:spPr>
        <a:xfrm>
          <a:off x="11079256" y="4270001"/>
          <a:ext cx="557831" cy="531887"/>
        </a:xfrm>
        <a:prstGeom prst="rect">
          <a:avLst/>
        </a:prstGeom>
      </xdr:spPr>
    </xdr:pic>
    <xdr:clientData/>
  </xdr:twoCellAnchor>
  <xdr:twoCellAnchor editAs="oneCell">
    <xdr:from>
      <xdr:col>6</xdr:col>
      <xdr:colOff>1332380</xdr:colOff>
      <xdr:row>10</xdr:row>
      <xdr:rowOff>254374</xdr:rowOff>
    </xdr:from>
    <xdr:to>
      <xdr:col>6</xdr:col>
      <xdr:colOff>1890211</xdr:colOff>
      <xdr:row>10</xdr:row>
      <xdr:rowOff>785433</xdr:rowOff>
    </xdr:to>
    <xdr:pic>
      <xdr:nvPicPr>
        <xdr:cNvPr id="5" name="図 4">
          <a:extLst>
            <a:ext uri="{FF2B5EF4-FFF2-40B4-BE49-F238E27FC236}">
              <a16:creationId xmlns:a16="http://schemas.microsoft.com/office/drawing/2014/main" id="{5ECEC708-673C-4F37-BA67-50EE3980D7CA}"/>
            </a:ext>
          </a:extLst>
        </xdr:cNvPr>
        <xdr:cNvPicPr>
          <a:picLocks noChangeAspect="1"/>
        </xdr:cNvPicPr>
      </xdr:nvPicPr>
      <xdr:blipFill>
        <a:blip xmlns:r="http://schemas.openxmlformats.org/officeDocument/2006/relationships" r:embed="rId1"/>
        <a:stretch>
          <a:fillRect/>
        </a:stretch>
      </xdr:blipFill>
      <xdr:spPr>
        <a:xfrm>
          <a:off x="11105030" y="5407399"/>
          <a:ext cx="557831" cy="531059"/>
        </a:xfrm>
        <a:prstGeom prst="rect">
          <a:avLst/>
        </a:prstGeom>
      </xdr:spPr>
    </xdr:pic>
    <xdr:clientData/>
  </xdr:twoCellAnchor>
  <xdr:twoCellAnchor editAs="oneCell">
    <xdr:from>
      <xdr:col>3</xdr:col>
      <xdr:colOff>57002</xdr:colOff>
      <xdr:row>9</xdr:row>
      <xdr:rowOff>25068</xdr:rowOff>
    </xdr:from>
    <xdr:to>
      <xdr:col>3</xdr:col>
      <xdr:colOff>614833</xdr:colOff>
      <xdr:row>10</xdr:row>
      <xdr:rowOff>253568</xdr:rowOff>
    </xdr:to>
    <xdr:pic>
      <xdr:nvPicPr>
        <xdr:cNvPr id="6" name="図 5">
          <a:extLst>
            <a:ext uri="{FF2B5EF4-FFF2-40B4-BE49-F238E27FC236}">
              <a16:creationId xmlns:a16="http://schemas.microsoft.com/office/drawing/2014/main" id="{5B125721-D584-4AA9-8D2B-5FA13F3A74ED}"/>
            </a:ext>
          </a:extLst>
        </xdr:cNvPr>
        <xdr:cNvPicPr>
          <a:picLocks noChangeAspect="1"/>
        </xdr:cNvPicPr>
      </xdr:nvPicPr>
      <xdr:blipFill>
        <a:blip xmlns:r="http://schemas.openxmlformats.org/officeDocument/2006/relationships" r:embed="rId1"/>
        <a:stretch>
          <a:fillRect/>
        </a:stretch>
      </xdr:blipFill>
      <xdr:spPr>
        <a:xfrm>
          <a:off x="4057502" y="4873293"/>
          <a:ext cx="557831" cy="533300"/>
        </a:xfrm>
        <a:prstGeom prst="rect">
          <a:avLst/>
        </a:prstGeom>
      </xdr:spPr>
    </xdr:pic>
    <xdr:clientData/>
  </xdr:twoCellAnchor>
  <xdr:twoCellAnchor editAs="oneCell">
    <xdr:from>
      <xdr:col>1</xdr:col>
      <xdr:colOff>1314670</xdr:colOff>
      <xdr:row>10</xdr:row>
      <xdr:rowOff>227634</xdr:rowOff>
    </xdr:from>
    <xdr:to>
      <xdr:col>1</xdr:col>
      <xdr:colOff>1872501</xdr:colOff>
      <xdr:row>10</xdr:row>
      <xdr:rowOff>758693</xdr:rowOff>
    </xdr:to>
    <xdr:pic>
      <xdr:nvPicPr>
        <xdr:cNvPr id="7" name="図 6">
          <a:extLst>
            <a:ext uri="{FF2B5EF4-FFF2-40B4-BE49-F238E27FC236}">
              <a16:creationId xmlns:a16="http://schemas.microsoft.com/office/drawing/2014/main" id="{22D490E1-ADBC-4C18-B8B8-F49BD6EC7E79}"/>
            </a:ext>
          </a:extLst>
        </xdr:cNvPr>
        <xdr:cNvPicPr>
          <a:picLocks noChangeAspect="1"/>
        </xdr:cNvPicPr>
      </xdr:nvPicPr>
      <xdr:blipFill>
        <a:blip xmlns:r="http://schemas.openxmlformats.org/officeDocument/2006/relationships" r:embed="rId1"/>
        <a:stretch>
          <a:fillRect/>
        </a:stretch>
      </xdr:blipFill>
      <xdr:spPr>
        <a:xfrm>
          <a:off x="1467070" y="5380659"/>
          <a:ext cx="557831" cy="531059"/>
        </a:xfrm>
        <a:prstGeom prst="rect">
          <a:avLst/>
        </a:prstGeom>
      </xdr:spPr>
    </xdr:pic>
    <xdr:clientData/>
  </xdr:twoCellAnchor>
  <xdr:twoCellAnchor editAs="oneCell">
    <xdr:from>
      <xdr:col>5</xdr:col>
      <xdr:colOff>1307726</xdr:colOff>
      <xdr:row>8</xdr:row>
      <xdr:rowOff>329218</xdr:rowOff>
    </xdr:from>
    <xdr:to>
      <xdr:col>6</xdr:col>
      <xdr:colOff>44442</xdr:colOff>
      <xdr:row>8</xdr:row>
      <xdr:rowOff>837195</xdr:rowOff>
    </xdr:to>
    <xdr:pic>
      <xdr:nvPicPr>
        <xdr:cNvPr id="8" name="図 7">
          <a:extLst>
            <a:ext uri="{FF2B5EF4-FFF2-40B4-BE49-F238E27FC236}">
              <a16:creationId xmlns:a16="http://schemas.microsoft.com/office/drawing/2014/main" id="{B54D5A51-D2FD-414F-B8B2-9DB980173E33}"/>
            </a:ext>
          </a:extLst>
        </xdr:cNvPr>
        <xdr:cNvPicPr>
          <a:picLocks noChangeAspect="1"/>
        </xdr:cNvPicPr>
      </xdr:nvPicPr>
      <xdr:blipFill>
        <a:blip xmlns:r="http://schemas.openxmlformats.org/officeDocument/2006/relationships" r:embed="rId2"/>
        <a:stretch>
          <a:fillRect/>
        </a:stretch>
      </xdr:blipFill>
      <xdr:spPr>
        <a:xfrm>
          <a:off x="9156326" y="4291618"/>
          <a:ext cx="660766" cy="507977"/>
        </a:xfrm>
        <a:prstGeom prst="rect">
          <a:avLst/>
        </a:prstGeom>
      </xdr:spPr>
    </xdr:pic>
    <xdr:clientData/>
  </xdr:twoCellAnchor>
  <xdr:twoCellAnchor editAs="oneCell">
    <xdr:from>
      <xdr:col>5</xdr:col>
      <xdr:colOff>1288676</xdr:colOff>
      <xdr:row>10</xdr:row>
      <xdr:rowOff>437029</xdr:rowOff>
    </xdr:from>
    <xdr:to>
      <xdr:col>6</xdr:col>
      <xdr:colOff>28015</xdr:colOff>
      <xdr:row>11</xdr:row>
      <xdr:rowOff>60569</xdr:rowOff>
    </xdr:to>
    <xdr:pic>
      <xdr:nvPicPr>
        <xdr:cNvPr id="9" name="図 8">
          <a:extLst>
            <a:ext uri="{FF2B5EF4-FFF2-40B4-BE49-F238E27FC236}">
              <a16:creationId xmlns:a16="http://schemas.microsoft.com/office/drawing/2014/main" id="{020258BD-949E-4E73-AA5F-A130E5FD7B4F}"/>
            </a:ext>
          </a:extLst>
        </xdr:cNvPr>
        <xdr:cNvPicPr>
          <a:picLocks noChangeAspect="1"/>
        </xdr:cNvPicPr>
      </xdr:nvPicPr>
      <xdr:blipFill>
        <a:blip xmlns:r="http://schemas.openxmlformats.org/officeDocument/2006/relationships" r:embed="rId2"/>
        <a:stretch>
          <a:fillRect/>
        </a:stretch>
      </xdr:blipFill>
      <xdr:spPr>
        <a:xfrm>
          <a:off x="9137276" y="5590054"/>
          <a:ext cx="663389" cy="509365"/>
        </a:xfrm>
        <a:prstGeom prst="rect">
          <a:avLst/>
        </a:prstGeom>
      </xdr:spPr>
    </xdr:pic>
    <xdr:clientData/>
  </xdr:twoCellAnchor>
  <xdr:twoCellAnchor editAs="oneCell">
    <xdr:from>
      <xdr:col>5</xdr:col>
      <xdr:colOff>1312209</xdr:colOff>
      <xdr:row>12</xdr:row>
      <xdr:rowOff>291353</xdr:rowOff>
    </xdr:from>
    <xdr:to>
      <xdr:col>6</xdr:col>
      <xdr:colOff>48925</xdr:colOff>
      <xdr:row>12</xdr:row>
      <xdr:rowOff>800158</xdr:rowOff>
    </xdr:to>
    <xdr:pic>
      <xdr:nvPicPr>
        <xdr:cNvPr id="10" name="図 9">
          <a:extLst>
            <a:ext uri="{FF2B5EF4-FFF2-40B4-BE49-F238E27FC236}">
              <a16:creationId xmlns:a16="http://schemas.microsoft.com/office/drawing/2014/main" id="{23860465-23CF-467F-8BAC-7658D6CD76FE}"/>
            </a:ext>
          </a:extLst>
        </xdr:cNvPr>
        <xdr:cNvPicPr>
          <a:picLocks noChangeAspect="1"/>
        </xdr:cNvPicPr>
      </xdr:nvPicPr>
      <xdr:blipFill>
        <a:blip xmlns:r="http://schemas.openxmlformats.org/officeDocument/2006/relationships" r:embed="rId2"/>
        <a:stretch>
          <a:fillRect/>
        </a:stretch>
      </xdr:blipFill>
      <xdr:spPr>
        <a:xfrm>
          <a:off x="9160809" y="6635003"/>
          <a:ext cx="660766" cy="508805"/>
        </a:xfrm>
        <a:prstGeom prst="rect">
          <a:avLst/>
        </a:prstGeom>
      </xdr:spPr>
    </xdr:pic>
    <xdr:clientData/>
  </xdr:twoCellAnchor>
  <xdr:twoCellAnchor editAs="oneCell">
    <xdr:from>
      <xdr:col>3</xdr:col>
      <xdr:colOff>1237250</xdr:colOff>
      <xdr:row>8</xdr:row>
      <xdr:rowOff>314885</xdr:rowOff>
    </xdr:from>
    <xdr:to>
      <xdr:col>3</xdr:col>
      <xdr:colOff>1901377</xdr:colOff>
      <xdr:row>8</xdr:row>
      <xdr:rowOff>822862</xdr:rowOff>
    </xdr:to>
    <xdr:pic>
      <xdr:nvPicPr>
        <xdr:cNvPr id="11" name="図 10">
          <a:extLst>
            <a:ext uri="{FF2B5EF4-FFF2-40B4-BE49-F238E27FC236}">
              <a16:creationId xmlns:a16="http://schemas.microsoft.com/office/drawing/2014/main" id="{5B662139-C38D-4139-AD7E-FD7E9623227C}"/>
            </a:ext>
          </a:extLst>
        </xdr:cNvPr>
        <xdr:cNvPicPr>
          <a:picLocks noChangeAspect="1"/>
        </xdr:cNvPicPr>
      </xdr:nvPicPr>
      <xdr:blipFill>
        <a:blip xmlns:r="http://schemas.openxmlformats.org/officeDocument/2006/relationships" r:embed="rId2"/>
        <a:stretch>
          <a:fillRect/>
        </a:stretch>
      </xdr:blipFill>
      <xdr:spPr>
        <a:xfrm>
          <a:off x="5237750" y="4277285"/>
          <a:ext cx="664127" cy="507977"/>
        </a:xfrm>
        <a:prstGeom prst="rect">
          <a:avLst/>
        </a:prstGeom>
      </xdr:spPr>
    </xdr:pic>
    <xdr:clientData/>
  </xdr:twoCellAnchor>
  <xdr:twoCellAnchor editAs="oneCell">
    <xdr:from>
      <xdr:col>2</xdr:col>
      <xdr:colOff>649941</xdr:colOff>
      <xdr:row>0</xdr:row>
      <xdr:rowOff>0</xdr:rowOff>
    </xdr:from>
    <xdr:to>
      <xdr:col>3</xdr:col>
      <xdr:colOff>35685</xdr:colOff>
      <xdr:row>1</xdr:row>
      <xdr:rowOff>1199149</xdr:rowOff>
    </xdr:to>
    <xdr:pic>
      <xdr:nvPicPr>
        <xdr:cNvPr id="12" name="図 11">
          <a:extLst>
            <a:ext uri="{FF2B5EF4-FFF2-40B4-BE49-F238E27FC236}">
              <a16:creationId xmlns:a16="http://schemas.microsoft.com/office/drawing/2014/main" id="{B1510B42-3F9A-4007-99EC-3B6700D55037}"/>
            </a:ext>
          </a:extLst>
        </xdr:cNvPr>
        <xdr:cNvPicPr>
          <a:picLocks noChangeAspect="1"/>
        </xdr:cNvPicPr>
      </xdr:nvPicPr>
      <xdr:blipFill>
        <a:blip xmlns:r="http://schemas.openxmlformats.org/officeDocument/2006/relationships" r:embed="rId3"/>
        <a:stretch>
          <a:fillRect/>
        </a:stretch>
      </xdr:blipFill>
      <xdr:spPr>
        <a:xfrm>
          <a:off x="2726391" y="0"/>
          <a:ext cx="1309794" cy="1313449"/>
        </a:xfrm>
        <a:prstGeom prst="rect">
          <a:avLst/>
        </a:prstGeom>
      </xdr:spPr>
    </xdr:pic>
    <xdr:clientData/>
  </xdr:twoCellAnchor>
  <xdr:twoCellAnchor editAs="oneCell">
    <xdr:from>
      <xdr:col>3</xdr:col>
      <xdr:colOff>1278662</xdr:colOff>
      <xdr:row>10</xdr:row>
      <xdr:rowOff>286464</xdr:rowOff>
    </xdr:from>
    <xdr:to>
      <xdr:col>4</xdr:col>
      <xdr:colOff>23985</xdr:colOff>
      <xdr:row>10</xdr:row>
      <xdr:rowOff>794441</xdr:rowOff>
    </xdr:to>
    <xdr:pic>
      <xdr:nvPicPr>
        <xdr:cNvPr id="13" name="図 12">
          <a:extLst>
            <a:ext uri="{FF2B5EF4-FFF2-40B4-BE49-F238E27FC236}">
              <a16:creationId xmlns:a16="http://schemas.microsoft.com/office/drawing/2014/main" id="{76A8CE6E-8F5A-44C0-BB7B-B7B3E6228216}"/>
            </a:ext>
          </a:extLst>
        </xdr:cNvPr>
        <xdr:cNvPicPr>
          <a:picLocks noChangeAspect="1"/>
        </xdr:cNvPicPr>
      </xdr:nvPicPr>
      <xdr:blipFill>
        <a:blip xmlns:r="http://schemas.openxmlformats.org/officeDocument/2006/relationships" r:embed="rId2"/>
        <a:stretch>
          <a:fillRect/>
        </a:stretch>
      </xdr:blipFill>
      <xdr:spPr>
        <a:xfrm>
          <a:off x="5279162" y="5439489"/>
          <a:ext cx="669373" cy="507977"/>
        </a:xfrm>
        <a:prstGeom prst="rect">
          <a:avLst/>
        </a:prstGeom>
      </xdr:spPr>
    </xdr:pic>
    <xdr:clientData/>
  </xdr:twoCellAnchor>
  <xdr:twoCellAnchor editAs="oneCell">
    <xdr:from>
      <xdr:col>1</xdr:col>
      <xdr:colOff>1325217</xdr:colOff>
      <xdr:row>14</xdr:row>
      <xdr:rowOff>317500</xdr:rowOff>
    </xdr:from>
    <xdr:to>
      <xdr:col>1</xdr:col>
      <xdr:colOff>1883048</xdr:colOff>
      <xdr:row>14</xdr:row>
      <xdr:rowOff>848559</xdr:rowOff>
    </xdr:to>
    <xdr:pic>
      <xdr:nvPicPr>
        <xdr:cNvPr id="14" name="図 13">
          <a:extLst>
            <a:ext uri="{FF2B5EF4-FFF2-40B4-BE49-F238E27FC236}">
              <a16:creationId xmlns:a16="http://schemas.microsoft.com/office/drawing/2014/main" id="{0BA3844A-E1E5-4483-AAB8-1F9635D8EA5D}"/>
            </a:ext>
          </a:extLst>
        </xdr:cNvPr>
        <xdr:cNvPicPr>
          <a:picLocks noChangeAspect="1"/>
        </xdr:cNvPicPr>
      </xdr:nvPicPr>
      <xdr:blipFill>
        <a:blip xmlns:r="http://schemas.openxmlformats.org/officeDocument/2006/relationships" r:embed="rId1"/>
        <a:stretch>
          <a:fillRect/>
        </a:stretch>
      </xdr:blipFill>
      <xdr:spPr>
        <a:xfrm>
          <a:off x="1477617" y="7851775"/>
          <a:ext cx="557831" cy="531059"/>
        </a:xfrm>
        <a:prstGeom prst="rect">
          <a:avLst/>
        </a:prstGeom>
      </xdr:spPr>
    </xdr:pic>
    <xdr:clientData/>
  </xdr:twoCellAnchor>
  <xdr:twoCellAnchor editAs="oneCell">
    <xdr:from>
      <xdr:col>3</xdr:col>
      <xdr:colOff>88023</xdr:colOff>
      <xdr:row>11</xdr:row>
      <xdr:rowOff>22737</xdr:rowOff>
    </xdr:from>
    <xdr:to>
      <xdr:col>3</xdr:col>
      <xdr:colOff>645854</xdr:colOff>
      <xdr:row>12</xdr:row>
      <xdr:rowOff>253022</xdr:rowOff>
    </xdr:to>
    <xdr:pic>
      <xdr:nvPicPr>
        <xdr:cNvPr id="15" name="図 14">
          <a:extLst>
            <a:ext uri="{FF2B5EF4-FFF2-40B4-BE49-F238E27FC236}">
              <a16:creationId xmlns:a16="http://schemas.microsoft.com/office/drawing/2014/main" id="{96249A94-6420-4276-9A91-7B30F646B19C}"/>
            </a:ext>
          </a:extLst>
        </xdr:cNvPr>
        <xdr:cNvPicPr>
          <a:picLocks noChangeAspect="1"/>
        </xdr:cNvPicPr>
      </xdr:nvPicPr>
      <xdr:blipFill>
        <a:blip xmlns:r="http://schemas.openxmlformats.org/officeDocument/2006/relationships" r:embed="rId1"/>
        <a:stretch>
          <a:fillRect/>
        </a:stretch>
      </xdr:blipFill>
      <xdr:spPr>
        <a:xfrm>
          <a:off x="4088523" y="6061587"/>
          <a:ext cx="557831" cy="535085"/>
        </a:xfrm>
        <a:prstGeom prst="rect">
          <a:avLst/>
        </a:prstGeom>
      </xdr:spPr>
    </xdr:pic>
    <xdr:clientData/>
  </xdr:twoCellAnchor>
  <xdr:twoCellAnchor editAs="oneCell">
    <xdr:from>
      <xdr:col>3</xdr:col>
      <xdr:colOff>1277471</xdr:colOff>
      <xdr:row>12</xdr:row>
      <xdr:rowOff>336177</xdr:rowOff>
    </xdr:from>
    <xdr:to>
      <xdr:col>4</xdr:col>
      <xdr:colOff>22794</xdr:colOff>
      <xdr:row>12</xdr:row>
      <xdr:rowOff>844154</xdr:rowOff>
    </xdr:to>
    <xdr:pic>
      <xdr:nvPicPr>
        <xdr:cNvPr id="16" name="図 15">
          <a:extLst>
            <a:ext uri="{FF2B5EF4-FFF2-40B4-BE49-F238E27FC236}">
              <a16:creationId xmlns:a16="http://schemas.microsoft.com/office/drawing/2014/main" id="{694C47E6-687E-46C9-A1D0-8C141BEB70DF}"/>
            </a:ext>
          </a:extLst>
        </xdr:cNvPr>
        <xdr:cNvPicPr>
          <a:picLocks noChangeAspect="1"/>
        </xdr:cNvPicPr>
      </xdr:nvPicPr>
      <xdr:blipFill>
        <a:blip xmlns:r="http://schemas.openxmlformats.org/officeDocument/2006/relationships" r:embed="rId2"/>
        <a:stretch>
          <a:fillRect/>
        </a:stretch>
      </xdr:blipFill>
      <xdr:spPr>
        <a:xfrm>
          <a:off x="5277971" y="6679827"/>
          <a:ext cx="669373" cy="507977"/>
        </a:xfrm>
        <a:prstGeom prst="rect">
          <a:avLst/>
        </a:prstGeom>
      </xdr:spPr>
    </xdr:pic>
    <xdr:clientData/>
  </xdr:twoCellAnchor>
  <xdr:twoCellAnchor editAs="oneCell">
    <xdr:from>
      <xdr:col>6</xdr:col>
      <xdr:colOff>1322294</xdr:colOff>
      <xdr:row>12</xdr:row>
      <xdr:rowOff>302559</xdr:rowOff>
    </xdr:from>
    <xdr:to>
      <xdr:col>6</xdr:col>
      <xdr:colOff>1880125</xdr:colOff>
      <xdr:row>12</xdr:row>
      <xdr:rowOff>833618</xdr:rowOff>
    </xdr:to>
    <xdr:pic>
      <xdr:nvPicPr>
        <xdr:cNvPr id="17" name="図 16">
          <a:extLst>
            <a:ext uri="{FF2B5EF4-FFF2-40B4-BE49-F238E27FC236}">
              <a16:creationId xmlns:a16="http://schemas.microsoft.com/office/drawing/2014/main" id="{265751C4-2E1A-4937-925F-2BEBE59856DF}"/>
            </a:ext>
          </a:extLst>
        </xdr:cNvPr>
        <xdr:cNvPicPr>
          <a:picLocks noChangeAspect="1"/>
        </xdr:cNvPicPr>
      </xdr:nvPicPr>
      <xdr:blipFill>
        <a:blip xmlns:r="http://schemas.openxmlformats.org/officeDocument/2006/relationships" r:embed="rId1"/>
        <a:stretch>
          <a:fillRect/>
        </a:stretch>
      </xdr:blipFill>
      <xdr:spPr>
        <a:xfrm>
          <a:off x="11094944" y="6646209"/>
          <a:ext cx="557831" cy="531059"/>
        </a:xfrm>
        <a:prstGeom prst="rect">
          <a:avLst/>
        </a:prstGeom>
      </xdr:spPr>
    </xdr:pic>
    <xdr:clientData/>
  </xdr:twoCellAnchor>
  <xdr:twoCellAnchor editAs="oneCell">
    <xdr:from>
      <xdr:col>1</xdr:col>
      <xdr:colOff>1311088</xdr:colOff>
      <xdr:row>12</xdr:row>
      <xdr:rowOff>268941</xdr:rowOff>
    </xdr:from>
    <xdr:to>
      <xdr:col>1</xdr:col>
      <xdr:colOff>1868919</xdr:colOff>
      <xdr:row>12</xdr:row>
      <xdr:rowOff>800000</xdr:rowOff>
    </xdr:to>
    <xdr:pic>
      <xdr:nvPicPr>
        <xdr:cNvPr id="18" name="図 17">
          <a:extLst>
            <a:ext uri="{FF2B5EF4-FFF2-40B4-BE49-F238E27FC236}">
              <a16:creationId xmlns:a16="http://schemas.microsoft.com/office/drawing/2014/main" id="{94A5B1E9-FDD8-461E-95A4-F4E2FBD79715}"/>
            </a:ext>
          </a:extLst>
        </xdr:cNvPr>
        <xdr:cNvPicPr>
          <a:picLocks noChangeAspect="1"/>
        </xdr:cNvPicPr>
      </xdr:nvPicPr>
      <xdr:blipFill>
        <a:blip xmlns:r="http://schemas.openxmlformats.org/officeDocument/2006/relationships" r:embed="rId1"/>
        <a:stretch>
          <a:fillRect/>
        </a:stretch>
      </xdr:blipFill>
      <xdr:spPr>
        <a:xfrm>
          <a:off x="1463488" y="6612591"/>
          <a:ext cx="557831" cy="531059"/>
        </a:xfrm>
        <a:prstGeom prst="rect">
          <a:avLst/>
        </a:prstGeom>
      </xdr:spPr>
    </xdr:pic>
    <xdr:clientData/>
  </xdr:twoCellAnchor>
  <xdr:twoCellAnchor>
    <xdr:from>
      <xdr:col>1</xdr:col>
      <xdr:colOff>56030</xdr:colOff>
      <xdr:row>3</xdr:row>
      <xdr:rowOff>67235</xdr:rowOff>
    </xdr:from>
    <xdr:to>
      <xdr:col>7</xdr:col>
      <xdr:colOff>1848971</xdr:colOff>
      <xdr:row>6</xdr:row>
      <xdr:rowOff>582706</xdr:rowOff>
    </xdr:to>
    <xdr:sp macro="" textlink="">
      <xdr:nvSpPr>
        <xdr:cNvPr id="19" name="テキスト ボックス 18">
          <a:extLst>
            <a:ext uri="{FF2B5EF4-FFF2-40B4-BE49-F238E27FC236}">
              <a16:creationId xmlns:a16="http://schemas.microsoft.com/office/drawing/2014/main" id="{D311BCD1-45FD-405F-9E57-A1C34941743B}"/>
            </a:ext>
          </a:extLst>
        </xdr:cNvPr>
        <xdr:cNvSpPr txBox="1"/>
      </xdr:nvSpPr>
      <xdr:spPr>
        <a:xfrm>
          <a:off x="208430" y="1705535"/>
          <a:ext cx="13337241" cy="18299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まんまる</a:t>
          </a:r>
          <a:r>
            <a:rPr kumimoji="1" lang="en-US" altLang="ja-JP" sz="1400">
              <a:latin typeface="BIZ UDPゴシック" panose="020B0400000000000000" pitchFamily="50" charset="-128"/>
              <a:ea typeface="BIZ UDPゴシック" panose="020B0400000000000000" pitchFamily="50" charset="-128"/>
            </a:rPr>
            <a:t>Day   </a:t>
          </a:r>
          <a:r>
            <a:rPr kumimoji="1" lang="ja-JP" altLang="en-US" sz="1400">
              <a:latin typeface="BIZ UDPゴシック" panose="020B0400000000000000" pitchFamily="50" charset="-128"/>
              <a:ea typeface="BIZ UDPゴシック" panose="020B0400000000000000" pitchFamily="50" charset="-128"/>
            </a:rPr>
            <a:t>月曜日・土曜日　</a:t>
          </a:r>
          <a:r>
            <a:rPr kumimoji="1" lang="en-US" altLang="ja-JP" sz="1400">
              <a:latin typeface="BIZ UDPゴシック" panose="020B0400000000000000" pitchFamily="50" charset="-128"/>
              <a:ea typeface="BIZ UDPゴシック" panose="020B0400000000000000" pitchFamily="50" charset="-128"/>
            </a:rPr>
            <a:t>9</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分～１１時３０分　１４時～１７時　  対象：どなたでも</a:t>
          </a: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　　　　　　ままと　子育て相談</a:t>
          </a:r>
        </a:p>
        <a:p>
          <a:r>
            <a:rPr kumimoji="1" lang="ja-JP" altLang="en-US" sz="1400">
              <a:latin typeface="BIZ UDPゴシック" panose="020B0400000000000000" pitchFamily="50" charset="-128"/>
              <a:ea typeface="BIZ UDPゴシック" panose="020B0400000000000000" pitchFamily="50" charset="-128"/>
            </a:rPr>
            <a:t>                  　　　　　　　　　水曜日　</a:t>
          </a:r>
          <a:r>
            <a:rPr kumimoji="1" lang="en-US" altLang="ja-JP" sz="1400">
              <a:latin typeface="BIZ UDPゴシック" panose="020B0400000000000000" pitchFamily="50" charset="-128"/>
              <a:ea typeface="BIZ UDPゴシック" panose="020B0400000000000000" pitchFamily="50" charset="-128"/>
            </a:rPr>
            <a:t>9</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a:t>
          </a:r>
          <a:r>
            <a:rPr kumimoji="1" lang="en-US" altLang="ja-JP" sz="1400">
              <a:latin typeface="BIZ UDPゴシック" panose="020B0400000000000000" pitchFamily="50" charset="-128"/>
              <a:ea typeface="BIZ UDPゴシック" panose="020B0400000000000000" pitchFamily="50" charset="-128"/>
            </a:rPr>
            <a:t>11</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  </a:t>
          </a:r>
        </a:p>
        <a:p>
          <a:r>
            <a:rPr kumimoji="1" lang="ja-JP" altLang="en-US" sz="1400">
              <a:latin typeface="BIZ UDPゴシック" panose="020B0400000000000000" pitchFamily="50" charset="-128"/>
              <a:ea typeface="BIZ UDPゴシック" panose="020B0400000000000000" pitchFamily="50" charset="-128"/>
            </a:rPr>
            <a:t>            </a:t>
          </a:r>
        </a:p>
        <a:p>
          <a:r>
            <a:rPr kumimoji="1" lang="ja-JP" altLang="en-US" sz="1400">
              <a:latin typeface="BIZ UDPゴシック" panose="020B0400000000000000" pitchFamily="50" charset="-128"/>
              <a:ea typeface="BIZ UDPゴシック" panose="020B0400000000000000" pitchFamily="50" charset="-128"/>
            </a:rPr>
            <a:t>　　　　　　</a:t>
          </a:r>
        </a:p>
        <a:p>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まんまる</a:t>
          </a:r>
          <a:r>
            <a:rPr kumimoji="1" lang="en-US" altLang="ja-JP" sz="1400">
              <a:latin typeface="BIZ UDPゴシック" panose="020B0400000000000000" pitchFamily="50" charset="-128"/>
              <a:ea typeface="BIZ UDPゴシック" panose="020B0400000000000000" pitchFamily="50" charset="-128"/>
            </a:rPr>
            <a:t>Kids   </a:t>
          </a:r>
          <a:r>
            <a:rPr kumimoji="1" lang="ja-JP" altLang="en-US" sz="1400">
              <a:latin typeface="BIZ UDPゴシック" panose="020B0400000000000000" pitchFamily="50" charset="-128"/>
              <a:ea typeface="BIZ UDPゴシック" panose="020B0400000000000000" pitchFamily="50" charset="-128"/>
            </a:rPr>
            <a:t>水曜日・金曜日　</a:t>
          </a:r>
          <a:r>
            <a:rPr kumimoji="1" lang="en-US" altLang="ja-JP" sz="1400">
              <a:latin typeface="BIZ UDPゴシック" panose="020B0400000000000000" pitchFamily="50" charset="-128"/>
              <a:ea typeface="BIZ UDPゴシック" panose="020B0400000000000000" pitchFamily="50" charset="-128"/>
            </a:rPr>
            <a:t>14</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16</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45</a:t>
          </a:r>
          <a:r>
            <a:rPr kumimoji="1" lang="ja-JP" altLang="en-US" sz="1400">
              <a:latin typeface="BIZ UDPゴシック" panose="020B0400000000000000" pitchFamily="50" charset="-128"/>
              <a:ea typeface="BIZ UDPゴシック" panose="020B0400000000000000" pitchFamily="50" charset="-128"/>
            </a:rPr>
            <a:t>分　対象：子どもたち　★放課後の遊び場です</a:t>
          </a:r>
        </a:p>
      </xdr:txBody>
    </xdr:sp>
    <xdr:clientData/>
  </xdr:twoCellAnchor>
  <xdr:twoCellAnchor editAs="oneCell">
    <xdr:from>
      <xdr:col>2</xdr:col>
      <xdr:colOff>1911392</xdr:colOff>
      <xdr:row>0</xdr:row>
      <xdr:rowOff>105758</xdr:rowOff>
    </xdr:from>
    <xdr:to>
      <xdr:col>3</xdr:col>
      <xdr:colOff>1064559</xdr:colOff>
      <xdr:row>1</xdr:row>
      <xdr:rowOff>1109382</xdr:rowOff>
    </xdr:to>
    <xdr:pic>
      <xdr:nvPicPr>
        <xdr:cNvPr id="20" name="図 19">
          <a:extLst>
            <a:ext uri="{FF2B5EF4-FFF2-40B4-BE49-F238E27FC236}">
              <a16:creationId xmlns:a16="http://schemas.microsoft.com/office/drawing/2014/main" id="{A02C2310-2FF9-4B18-9676-73EC67B5E839}"/>
            </a:ext>
          </a:extLst>
        </xdr:cNvPr>
        <xdr:cNvPicPr>
          <a:picLocks noChangeAspect="1"/>
        </xdr:cNvPicPr>
      </xdr:nvPicPr>
      <xdr:blipFill>
        <a:blip xmlns:r="http://schemas.openxmlformats.org/officeDocument/2006/relationships" r:embed="rId4"/>
        <a:stretch>
          <a:fillRect/>
        </a:stretch>
      </xdr:blipFill>
      <xdr:spPr>
        <a:xfrm>
          <a:off x="3987842" y="105758"/>
          <a:ext cx="1077217" cy="1117924"/>
        </a:xfrm>
        <a:prstGeom prst="rect">
          <a:avLst/>
        </a:prstGeom>
      </xdr:spPr>
    </xdr:pic>
    <xdr:clientData/>
  </xdr:twoCellAnchor>
  <xdr:twoCellAnchor editAs="oneCell">
    <xdr:from>
      <xdr:col>2</xdr:col>
      <xdr:colOff>1893794</xdr:colOff>
      <xdr:row>10</xdr:row>
      <xdr:rowOff>470646</xdr:rowOff>
    </xdr:from>
    <xdr:to>
      <xdr:col>3</xdr:col>
      <xdr:colOff>1763241</xdr:colOff>
      <xdr:row>11</xdr:row>
      <xdr:rowOff>26178</xdr:rowOff>
    </xdr:to>
    <xdr:pic>
      <xdr:nvPicPr>
        <xdr:cNvPr id="21" name="図 20">
          <a:extLst>
            <a:ext uri="{FF2B5EF4-FFF2-40B4-BE49-F238E27FC236}">
              <a16:creationId xmlns:a16="http://schemas.microsoft.com/office/drawing/2014/main" id="{6B00F7B2-EC33-4D1B-8080-2074EE566F9A}"/>
            </a:ext>
          </a:extLst>
        </xdr:cNvPr>
        <xdr:cNvPicPr>
          <a:picLocks noChangeAspect="1"/>
        </xdr:cNvPicPr>
      </xdr:nvPicPr>
      <xdr:blipFill>
        <a:blip xmlns:r="http://schemas.openxmlformats.org/officeDocument/2006/relationships" r:embed="rId5"/>
        <a:stretch>
          <a:fillRect/>
        </a:stretch>
      </xdr:blipFill>
      <xdr:spPr>
        <a:xfrm>
          <a:off x="3970244" y="5623671"/>
          <a:ext cx="1793497" cy="441357"/>
        </a:xfrm>
        <a:prstGeom prst="rect">
          <a:avLst/>
        </a:prstGeom>
      </xdr:spPr>
    </xdr:pic>
    <xdr:clientData/>
  </xdr:twoCellAnchor>
  <xdr:twoCellAnchor>
    <xdr:from>
      <xdr:col>3</xdr:col>
      <xdr:colOff>1221441</xdr:colOff>
      <xdr:row>0</xdr:row>
      <xdr:rowOff>0</xdr:rowOff>
    </xdr:from>
    <xdr:to>
      <xdr:col>8</xdr:col>
      <xdr:colOff>22411</xdr:colOff>
      <xdr:row>1</xdr:row>
      <xdr:rowOff>1187822</xdr:rowOff>
    </xdr:to>
    <xdr:sp macro="" textlink="">
      <xdr:nvSpPr>
        <xdr:cNvPr id="22" name="テキスト ボックス 21">
          <a:extLst>
            <a:ext uri="{FF2B5EF4-FFF2-40B4-BE49-F238E27FC236}">
              <a16:creationId xmlns:a16="http://schemas.microsoft.com/office/drawing/2014/main" id="{8C2EC517-82A7-44AA-B749-E59BBECC27D6}"/>
            </a:ext>
          </a:extLst>
        </xdr:cNvPr>
        <xdr:cNvSpPr txBox="1"/>
      </xdr:nvSpPr>
      <xdr:spPr>
        <a:xfrm>
          <a:off x="5221941" y="0"/>
          <a:ext cx="8421220" cy="1302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ゴシック" panose="020B0400000000000000" pitchFamily="50" charset="-128"/>
              <a:ea typeface="BIZ UDPゴシック" panose="020B0400000000000000" pitchFamily="50" charset="-128"/>
            </a:rPr>
            <a:t>地域交流センター「まんまる」は、日本財団「子ども第三の居場所事業」の拠点として、</a:t>
          </a:r>
          <a:endParaRPr kumimoji="1" lang="en-US" altLang="ja-JP" sz="1400">
            <a:latin typeface="BIZ UDPゴシック" panose="020B0400000000000000" pitchFamily="50" charset="-128"/>
            <a:ea typeface="BIZ UDPゴシック" panose="020B0400000000000000" pitchFamily="50" charset="-128"/>
          </a:endParaRPr>
        </a:p>
        <a:p>
          <a:r>
            <a:rPr kumimoji="1" lang="en-US" altLang="ja-JP" sz="1400">
              <a:latin typeface="BIZ UDPゴシック" panose="020B0400000000000000" pitchFamily="50" charset="-128"/>
              <a:ea typeface="BIZ UDPゴシック" panose="020B0400000000000000" pitchFamily="50" charset="-128"/>
            </a:rPr>
            <a:t>5</a:t>
          </a:r>
          <a:r>
            <a:rPr kumimoji="1" lang="ja-JP" altLang="en-US" sz="1400">
              <a:latin typeface="BIZ UDPゴシック" panose="020B0400000000000000" pitchFamily="50" charset="-128"/>
              <a:ea typeface="BIZ UDPゴシック" panose="020B0400000000000000" pitchFamily="50" charset="-128"/>
            </a:rPr>
            <a:t>月</a:t>
          </a:r>
          <a:r>
            <a:rPr kumimoji="1" lang="en-US" altLang="ja-JP" sz="1400">
              <a:latin typeface="BIZ UDPゴシック" panose="020B0400000000000000" pitchFamily="50" charset="-128"/>
              <a:ea typeface="BIZ UDPゴシック" panose="020B0400000000000000" pitchFamily="50" charset="-128"/>
            </a:rPr>
            <a:t>9</a:t>
          </a:r>
          <a:r>
            <a:rPr kumimoji="1" lang="ja-JP" altLang="en-US" sz="1400">
              <a:latin typeface="BIZ UDPゴシック" panose="020B0400000000000000" pitchFamily="50" charset="-128"/>
              <a:ea typeface="BIZ UDPゴシック" panose="020B0400000000000000" pitchFamily="50" charset="-128"/>
            </a:rPr>
            <a:t>日（月）から地域開放いたします。</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地域のみなさま・子どもたち・職員にとっても、優しいまるい心でつながれる居場所をつくります。　</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マークのある日が地域開放日です。</a:t>
          </a:r>
        </a:p>
      </xdr:txBody>
    </xdr:sp>
    <xdr:clientData/>
  </xdr:twoCellAnchor>
  <xdr:oneCellAnchor>
    <xdr:from>
      <xdr:col>1</xdr:col>
      <xdr:colOff>483167</xdr:colOff>
      <xdr:row>3</xdr:row>
      <xdr:rowOff>286421</xdr:rowOff>
    </xdr:from>
    <xdr:ext cx="401717" cy="381942"/>
    <xdr:pic>
      <xdr:nvPicPr>
        <xdr:cNvPr id="23" name="図 22">
          <a:extLst>
            <a:ext uri="{FF2B5EF4-FFF2-40B4-BE49-F238E27FC236}">
              <a16:creationId xmlns:a16="http://schemas.microsoft.com/office/drawing/2014/main" id="{35083D5F-5D77-455E-B810-230E849B2EC0}"/>
            </a:ext>
          </a:extLst>
        </xdr:cNvPr>
        <xdr:cNvPicPr>
          <a:picLocks noChangeAspect="1"/>
        </xdr:cNvPicPr>
      </xdr:nvPicPr>
      <xdr:blipFill>
        <a:blip xmlns:r="http://schemas.openxmlformats.org/officeDocument/2006/relationships" r:embed="rId1"/>
        <a:stretch>
          <a:fillRect/>
        </a:stretch>
      </xdr:blipFill>
      <xdr:spPr>
        <a:xfrm>
          <a:off x="635567" y="1924721"/>
          <a:ext cx="401717" cy="381942"/>
        </a:xfrm>
        <a:prstGeom prst="rect">
          <a:avLst/>
        </a:prstGeom>
      </xdr:spPr>
    </xdr:pic>
    <xdr:clientData/>
  </xdr:oneCellAnchor>
  <xdr:oneCellAnchor>
    <xdr:from>
      <xdr:col>1</xdr:col>
      <xdr:colOff>424348</xdr:colOff>
      <xdr:row>5</xdr:row>
      <xdr:rowOff>212719</xdr:rowOff>
    </xdr:from>
    <xdr:ext cx="521613" cy="399221"/>
    <xdr:pic>
      <xdr:nvPicPr>
        <xdr:cNvPr id="24" name="図 23">
          <a:extLst>
            <a:ext uri="{FF2B5EF4-FFF2-40B4-BE49-F238E27FC236}">
              <a16:creationId xmlns:a16="http://schemas.microsoft.com/office/drawing/2014/main" id="{88A91826-74AB-4206-B43F-665D3C6DAEB4}"/>
            </a:ext>
          </a:extLst>
        </xdr:cNvPr>
        <xdr:cNvPicPr>
          <a:picLocks noChangeAspect="1"/>
        </xdr:cNvPicPr>
      </xdr:nvPicPr>
      <xdr:blipFill>
        <a:blip xmlns:r="http://schemas.openxmlformats.org/officeDocument/2006/relationships" r:embed="rId2"/>
        <a:stretch>
          <a:fillRect/>
        </a:stretch>
      </xdr:blipFill>
      <xdr:spPr>
        <a:xfrm>
          <a:off x="576748" y="2860669"/>
          <a:ext cx="521613" cy="399221"/>
        </a:xfrm>
        <a:prstGeom prst="rect">
          <a:avLst/>
        </a:prstGeom>
      </xdr:spPr>
    </xdr:pic>
    <xdr:clientData/>
  </xdr:oneCellAnchor>
  <xdr:twoCellAnchor editAs="oneCell">
    <xdr:from>
      <xdr:col>5</xdr:col>
      <xdr:colOff>1221443</xdr:colOff>
      <xdr:row>4</xdr:row>
      <xdr:rowOff>0</xdr:rowOff>
    </xdr:from>
    <xdr:to>
      <xdr:col>6</xdr:col>
      <xdr:colOff>481703</xdr:colOff>
      <xdr:row>4</xdr:row>
      <xdr:rowOff>291354</xdr:rowOff>
    </xdr:to>
    <xdr:pic>
      <xdr:nvPicPr>
        <xdr:cNvPr id="25" name="図 24">
          <a:extLst>
            <a:ext uri="{FF2B5EF4-FFF2-40B4-BE49-F238E27FC236}">
              <a16:creationId xmlns:a16="http://schemas.microsoft.com/office/drawing/2014/main" id="{97E142B4-898C-45BD-9461-9F80A53065CB}"/>
            </a:ext>
          </a:extLst>
        </xdr:cNvPr>
        <xdr:cNvPicPr>
          <a:picLocks noChangeAspect="1"/>
        </xdr:cNvPicPr>
      </xdr:nvPicPr>
      <xdr:blipFill>
        <a:blip xmlns:r="http://schemas.openxmlformats.org/officeDocument/2006/relationships" r:embed="rId5"/>
        <a:stretch>
          <a:fillRect/>
        </a:stretch>
      </xdr:blipFill>
      <xdr:spPr>
        <a:xfrm>
          <a:off x="9070043" y="1943100"/>
          <a:ext cx="1184310" cy="2913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1312787</xdr:colOff>
      <xdr:row>8</xdr:row>
      <xdr:rowOff>247994</xdr:rowOff>
    </xdr:from>
    <xdr:to>
      <xdr:col>1</xdr:col>
      <xdr:colOff>1870618</xdr:colOff>
      <xdr:row>8</xdr:row>
      <xdr:rowOff>779053</xdr:rowOff>
    </xdr:to>
    <xdr:pic>
      <xdr:nvPicPr>
        <xdr:cNvPr id="2" name="図 1">
          <a:extLst>
            <a:ext uri="{FF2B5EF4-FFF2-40B4-BE49-F238E27FC236}">
              <a16:creationId xmlns:a16="http://schemas.microsoft.com/office/drawing/2014/main" id="{1C7F748A-A9B9-43FC-BB94-9E2F7C553A22}"/>
            </a:ext>
          </a:extLst>
        </xdr:cNvPr>
        <xdr:cNvPicPr>
          <a:picLocks noChangeAspect="1"/>
        </xdr:cNvPicPr>
      </xdr:nvPicPr>
      <xdr:blipFill>
        <a:blip xmlns:r="http://schemas.openxmlformats.org/officeDocument/2006/relationships" r:embed="rId1"/>
        <a:stretch>
          <a:fillRect/>
        </a:stretch>
      </xdr:blipFill>
      <xdr:spPr>
        <a:xfrm>
          <a:off x="1465187" y="4210394"/>
          <a:ext cx="557831" cy="531059"/>
        </a:xfrm>
        <a:prstGeom prst="rect">
          <a:avLst/>
        </a:prstGeom>
      </xdr:spPr>
    </xdr:pic>
    <xdr:clientData/>
  </xdr:twoCellAnchor>
  <xdr:twoCellAnchor editAs="oneCell">
    <xdr:from>
      <xdr:col>3</xdr:col>
      <xdr:colOff>30713</xdr:colOff>
      <xdr:row>7</xdr:row>
      <xdr:rowOff>66982</xdr:rowOff>
    </xdr:from>
    <xdr:to>
      <xdr:col>3</xdr:col>
      <xdr:colOff>588545</xdr:colOff>
      <xdr:row>8</xdr:row>
      <xdr:rowOff>295483</xdr:rowOff>
    </xdr:to>
    <xdr:pic>
      <xdr:nvPicPr>
        <xdr:cNvPr id="3" name="図 2">
          <a:extLst>
            <a:ext uri="{FF2B5EF4-FFF2-40B4-BE49-F238E27FC236}">
              <a16:creationId xmlns:a16="http://schemas.microsoft.com/office/drawing/2014/main" id="{881F7FFD-DAB8-4A39-AF50-4E160FE3D99E}"/>
            </a:ext>
          </a:extLst>
        </xdr:cNvPr>
        <xdr:cNvPicPr>
          <a:picLocks noChangeAspect="1"/>
        </xdr:cNvPicPr>
      </xdr:nvPicPr>
      <xdr:blipFill>
        <a:blip xmlns:r="http://schemas.openxmlformats.org/officeDocument/2006/relationships" r:embed="rId1"/>
        <a:stretch>
          <a:fillRect/>
        </a:stretch>
      </xdr:blipFill>
      <xdr:spPr>
        <a:xfrm>
          <a:off x="4031213" y="3724582"/>
          <a:ext cx="557832" cy="533301"/>
        </a:xfrm>
        <a:prstGeom prst="rect">
          <a:avLst/>
        </a:prstGeom>
      </xdr:spPr>
    </xdr:pic>
    <xdr:clientData/>
  </xdr:twoCellAnchor>
  <xdr:twoCellAnchor editAs="oneCell">
    <xdr:from>
      <xdr:col>6</xdr:col>
      <xdr:colOff>1306606</xdr:colOff>
      <xdr:row>8</xdr:row>
      <xdr:rowOff>307601</xdr:rowOff>
    </xdr:from>
    <xdr:to>
      <xdr:col>6</xdr:col>
      <xdr:colOff>1864437</xdr:colOff>
      <xdr:row>8</xdr:row>
      <xdr:rowOff>839488</xdr:rowOff>
    </xdr:to>
    <xdr:pic>
      <xdr:nvPicPr>
        <xdr:cNvPr id="4" name="図 3">
          <a:extLst>
            <a:ext uri="{FF2B5EF4-FFF2-40B4-BE49-F238E27FC236}">
              <a16:creationId xmlns:a16="http://schemas.microsoft.com/office/drawing/2014/main" id="{A0DC27F6-742D-4466-BE7C-4988DA2AB81A}"/>
            </a:ext>
          </a:extLst>
        </xdr:cNvPr>
        <xdr:cNvPicPr>
          <a:picLocks noChangeAspect="1"/>
        </xdr:cNvPicPr>
      </xdr:nvPicPr>
      <xdr:blipFill>
        <a:blip xmlns:r="http://schemas.openxmlformats.org/officeDocument/2006/relationships" r:embed="rId1"/>
        <a:stretch>
          <a:fillRect/>
        </a:stretch>
      </xdr:blipFill>
      <xdr:spPr>
        <a:xfrm>
          <a:off x="11079256" y="4270001"/>
          <a:ext cx="557831" cy="531887"/>
        </a:xfrm>
        <a:prstGeom prst="rect">
          <a:avLst/>
        </a:prstGeom>
      </xdr:spPr>
    </xdr:pic>
    <xdr:clientData/>
  </xdr:twoCellAnchor>
  <xdr:twoCellAnchor editAs="oneCell">
    <xdr:from>
      <xdr:col>6</xdr:col>
      <xdr:colOff>1332380</xdr:colOff>
      <xdr:row>10</xdr:row>
      <xdr:rowOff>254374</xdr:rowOff>
    </xdr:from>
    <xdr:to>
      <xdr:col>6</xdr:col>
      <xdr:colOff>1890211</xdr:colOff>
      <xdr:row>10</xdr:row>
      <xdr:rowOff>785433</xdr:rowOff>
    </xdr:to>
    <xdr:pic>
      <xdr:nvPicPr>
        <xdr:cNvPr id="5" name="図 4">
          <a:extLst>
            <a:ext uri="{FF2B5EF4-FFF2-40B4-BE49-F238E27FC236}">
              <a16:creationId xmlns:a16="http://schemas.microsoft.com/office/drawing/2014/main" id="{874E1021-2989-4D0B-9E8F-40EE686E70B3}"/>
            </a:ext>
          </a:extLst>
        </xdr:cNvPr>
        <xdr:cNvPicPr>
          <a:picLocks noChangeAspect="1"/>
        </xdr:cNvPicPr>
      </xdr:nvPicPr>
      <xdr:blipFill>
        <a:blip xmlns:r="http://schemas.openxmlformats.org/officeDocument/2006/relationships" r:embed="rId1"/>
        <a:stretch>
          <a:fillRect/>
        </a:stretch>
      </xdr:blipFill>
      <xdr:spPr>
        <a:xfrm>
          <a:off x="11105030" y="5407399"/>
          <a:ext cx="557831" cy="531059"/>
        </a:xfrm>
        <a:prstGeom prst="rect">
          <a:avLst/>
        </a:prstGeom>
      </xdr:spPr>
    </xdr:pic>
    <xdr:clientData/>
  </xdr:twoCellAnchor>
  <xdr:twoCellAnchor editAs="oneCell">
    <xdr:from>
      <xdr:col>3</xdr:col>
      <xdr:colOff>57002</xdr:colOff>
      <xdr:row>9</xdr:row>
      <xdr:rowOff>25068</xdr:rowOff>
    </xdr:from>
    <xdr:to>
      <xdr:col>3</xdr:col>
      <xdr:colOff>614833</xdr:colOff>
      <xdr:row>10</xdr:row>
      <xdr:rowOff>253568</xdr:rowOff>
    </xdr:to>
    <xdr:pic>
      <xdr:nvPicPr>
        <xdr:cNvPr id="6" name="図 5">
          <a:extLst>
            <a:ext uri="{FF2B5EF4-FFF2-40B4-BE49-F238E27FC236}">
              <a16:creationId xmlns:a16="http://schemas.microsoft.com/office/drawing/2014/main" id="{C95EAAF1-F357-436A-9EB2-3D40AD831D84}"/>
            </a:ext>
          </a:extLst>
        </xdr:cNvPr>
        <xdr:cNvPicPr>
          <a:picLocks noChangeAspect="1"/>
        </xdr:cNvPicPr>
      </xdr:nvPicPr>
      <xdr:blipFill>
        <a:blip xmlns:r="http://schemas.openxmlformats.org/officeDocument/2006/relationships" r:embed="rId1"/>
        <a:stretch>
          <a:fillRect/>
        </a:stretch>
      </xdr:blipFill>
      <xdr:spPr>
        <a:xfrm>
          <a:off x="4057502" y="4873293"/>
          <a:ext cx="557831" cy="533300"/>
        </a:xfrm>
        <a:prstGeom prst="rect">
          <a:avLst/>
        </a:prstGeom>
      </xdr:spPr>
    </xdr:pic>
    <xdr:clientData/>
  </xdr:twoCellAnchor>
  <xdr:twoCellAnchor editAs="oneCell">
    <xdr:from>
      <xdr:col>1</xdr:col>
      <xdr:colOff>1314670</xdr:colOff>
      <xdr:row>10</xdr:row>
      <xdr:rowOff>227634</xdr:rowOff>
    </xdr:from>
    <xdr:to>
      <xdr:col>1</xdr:col>
      <xdr:colOff>1872501</xdr:colOff>
      <xdr:row>10</xdr:row>
      <xdr:rowOff>758693</xdr:rowOff>
    </xdr:to>
    <xdr:pic>
      <xdr:nvPicPr>
        <xdr:cNvPr id="7" name="図 6">
          <a:extLst>
            <a:ext uri="{FF2B5EF4-FFF2-40B4-BE49-F238E27FC236}">
              <a16:creationId xmlns:a16="http://schemas.microsoft.com/office/drawing/2014/main" id="{393B37AF-D637-437E-B7AD-B9022DBC347B}"/>
            </a:ext>
          </a:extLst>
        </xdr:cNvPr>
        <xdr:cNvPicPr>
          <a:picLocks noChangeAspect="1"/>
        </xdr:cNvPicPr>
      </xdr:nvPicPr>
      <xdr:blipFill>
        <a:blip xmlns:r="http://schemas.openxmlformats.org/officeDocument/2006/relationships" r:embed="rId1"/>
        <a:stretch>
          <a:fillRect/>
        </a:stretch>
      </xdr:blipFill>
      <xdr:spPr>
        <a:xfrm>
          <a:off x="1467070" y="5380659"/>
          <a:ext cx="557831" cy="531059"/>
        </a:xfrm>
        <a:prstGeom prst="rect">
          <a:avLst/>
        </a:prstGeom>
      </xdr:spPr>
    </xdr:pic>
    <xdr:clientData/>
  </xdr:twoCellAnchor>
  <xdr:twoCellAnchor editAs="oneCell">
    <xdr:from>
      <xdr:col>5</xdr:col>
      <xdr:colOff>1307726</xdr:colOff>
      <xdr:row>8</xdr:row>
      <xdr:rowOff>329218</xdr:rowOff>
    </xdr:from>
    <xdr:to>
      <xdr:col>6</xdr:col>
      <xdr:colOff>44442</xdr:colOff>
      <xdr:row>8</xdr:row>
      <xdr:rowOff>837195</xdr:rowOff>
    </xdr:to>
    <xdr:pic>
      <xdr:nvPicPr>
        <xdr:cNvPr id="8" name="図 7">
          <a:extLst>
            <a:ext uri="{FF2B5EF4-FFF2-40B4-BE49-F238E27FC236}">
              <a16:creationId xmlns:a16="http://schemas.microsoft.com/office/drawing/2014/main" id="{C346F050-55FF-4689-9FED-C0D9C753F3B3}"/>
            </a:ext>
          </a:extLst>
        </xdr:cNvPr>
        <xdr:cNvPicPr>
          <a:picLocks noChangeAspect="1"/>
        </xdr:cNvPicPr>
      </xdr:nvPicPr>
      <xdr:blipFill>
        <a:blip xmlns:r="http://schemas.openxmlformats.org/officeDocument/2006/relationships" r:embed="rId2"/>
        <a:stretch>
          <a:fillRect/>
        </a:stretch>
      </xdr:blipFill>
      <xdr:spPr>
        <a:xfrm>
          <a:off x="9156326" y="4291618"/>
          <a:ext cx="660766" cy="507977"/>
        </a:xfrm>
        <a:prstGeom prst="rect">
          <a:avLst/>
        </a:prstGeom>
      </xdr:spPr>
    </xdr:pic>
    <xdr:clientData/>
  </xdr:twoCellAnchor>
  <xdr:twoCellAnchor editAs="oneCell">
    <xdr:from>
      <xdr:col>5</xdr:col>
      <xdr:colOff>1288676</xdr:colOff>
      <xdr:row>10</xdr:row>
      <xdr:rowOff>437029</xdr:rowOff>
    </xdr:from>
    <xdr:to>
      <xdr:col>6</xdr:col>
      <xdr:colOff>28015</xdr:colOff>
      <xdr:row>11</xdr:row>
      <xdr:rowOff>60569</xdr:rowOff>
    </xdr:to>
    <xdr:pic>
      <xdr:nvPicPr>
        <xdr:cNvPr id="9" name="図 8">
          <a:extLst>
            <a:ext uri="{FF2B5EF4-FFF2-40B4-BE49-F238E27FC236}">
              <a16:creationId xmlns:a16="http://schemas.microsoft.com/office/drawing/2014/main" id="{67A7F628-30A5-44EB-8187-929497452214}"/>
            </a:ext>
          </a:extLst>
        </xdr:cNvPr>
        <xdr:cNvPicPr>
          <a:picLocks noChangeAspect="1"/>
        </xdr:cNvPicPr>
      </xdr:nvPicPr>
      <xdr:blipFill>
        <a:blip xmlns:r="http://schemas.openxmlformats.org/officeDocument/2006/relationships" r:embed="rId2"/>
        <a:stretch>
          <a:fillRect/>
        </a:stretch>
      </xdr:blipFill>
      <xdr:spPr>
        <a:xfrm>
          <a:off x="9137276" y="5590054"/>
          <a:ext cx="663389" cy="509365"/>
        </a:xfrm>
        <a:prstGeom prst="rect">
          <a:avLst/>
        </a:prstGeom>
      </xdr:spPr>
    </xdr:pic>
    <xdr:clientData/>
  </xdr:twoCellAnchor>
  <xdr:twoCellAnchor editAs="oneCell">
    <xdr:from>
      <xdr:col>5</xdr:col>
      <xdr:colOff>1312209</xdr:colOff>
      <xdr:row>12</xdr:row>
      <xdr:rowOff>291353</xdr:rowOff>
    </xdr:from>
    <xdr:to>
      <xdr:col>6</xdr:col>
      <xdr:colOff>48925</xdr:colOff>
      <xdr:row>12</xdr:row>
      <xdr:rowOff>800158</xdr:rowOff>
    </xdr:to>
    <xdr:pic>
      <xdr:nvPicPr>
        <xdr:cNvPr id="10" name="図 9">
          <a:extLst>
            <a:ext uri="{FF2B5EF4-FFF2-40B4-BE49-F238E27FC236}">
              <a16:creationId xmlns:a16="http://schemas.microsoft.com/office/drawing/2014/main" id="{A152EB84-8219-48F9-A00F-E8BC5911E0FC}"/>
            </a:ext>
          </a:extLst>
        </xdr:cNvPr>
        <xdr:cNvPicPr>
          <a:picLocks noChangeAspect="1"/>
        </xdr:cNvPicPr>
      </xdr:nvPicPr>
      <xdr:blipFill>
        <a:blip xmlns:r="http://schemas.openxmlformats.org/officeDocument/2006/relationships" r:embed="rId2"/>
        <a:stretch>
          <a:fillRect/>
        </a:stretch>
      </xdr:blipFill>
      <xdr:spPr>
        <a:xfrm>
          <a:off x="9160809" y="6635003"/>
          <a:ext cx="660766" cy="508805"/>
        </a:xfrm>
        <a:prstGeom prst="rect">
          <a:avLst/>
        </a:prstGeom>
      </xdr:spPr>
    </xdr:pic>
    <xdr:clientData/>
  </xdr:twoCellAnchor>
  <xdr:twoCellAnchor editAs="oneCell">
    <xdr:from>
      <xdr:col>3</xdr:col>
      <xdr:colOff>1237250</xdr:colOff>
      <xdr:row>8</xdr:row>
      <xdr:rowOff>314885</xdr:rowOff>
    </xdr:from>
    <xdr:to>
      <xdr:col>3</xdr:col>
      <xdr:colOff>1901377</xdr:colOff>
      <xdr:row>8</xdr:row>
      <xdr:rowOff>822862</xdr:rowOff>
    </xdr:to>
    <xdr:pic>
      <xdr:nvPicPr>
        <xdr:cNvPr id="11" name="図 10">
          <a:extLst>
            <a:ext uri="{FF2B5EF4-FFF2-40B4-BE49-F238E27FC236}">
              <a16:creationId xmlns:a16="http://schemas.microsoft.com/office/drawing/2014/main" id="{D78C6A9C-D402-4CAC-8A71-52C136080638}"/>
            </a:ext>
          </a:extLst>
        </xdr:cNvPr>
        <xdr:cNvPicPr>
          <a:picLocks noChangeAspect="1"/>
        </xdr:cNvPicPr>
      </xdr:nvPicPr>
      <xdr:blipFill>
        <a:blip xmlns:r="http://schemas.openxmlformats.org/officeDocument/2006/relationships" r:embed="rId2"/>
        <a:stretch>
          <a:fillRect/>
        </a:stretch>
      </xdr:blipFill>
      <xdr:spPr>
        <a:xfrm>
          <a:off x="5237750" y="4277285"/>
          <a:ext cx="664127" cy="507977"/>
        </a:xfrm>
        <a:prstGeom prst="rect">
          <a:avLst/>
        </a:prstGeom>
      </xdr:spPr>
    </xdr:pic>
    <xdr:clientData/>
  </xdr:twoCellAnchor>
  <xdr:twoCellAnchor editAs="oneCell">
    <xdr:from>
      <xdr:col>2</xdr:col>
      <xdr:colOff>649941</xdr:colOff>
      <xdr:row>0</xdr:row>
      <xdr:rowOff>0</xdr:rowOff>
    </xdr:from>
    <xdr:to>
      <xdr:col>3</xdr:col>
      <xdr:colOff>35685</xdr:colOff>
      <xdr:row>1</xdr:row>
      <xdr:rowOff>1199149</xdr:rowOff>
    </xdr:to>
    <xdr:pic>
      <xdr:nvPicPr>
        <xdr:cNvPr id="12" name="図 11">
          <a:extLst>
            <a:ext uri="{FF2B5EF4-FFF2-40B4-BE49-F238E27FC236}">
              <a16:creationId xmlns:a16="http://schemas.microsoft.com/office/drawing/2014/main" id="{89B574B8-5984-4D22-B42C-97CE603A10C7}"/>
            </a:ext>
          </a:extLst>
        </xdr:cNvPr>
        <xdr:cNvPicPr>
          <a:picLocks noChangeAspect="1"/>
        </xdr:cNvPicPr>
      </xdr:nvPicPr>
      <xdr:blipFill>
        <a:blip xmlns:r="http://schemas.openxmlformats.org/officeDocument/2006/relationships" r:embed="rId3"/>
        <a:stretch>
          <a:fillRect/>
        </a:stretch>
      </xdr:blipFill>
      <xdr:spPr>
        <a:xfrm>
          <a:off x="2726391" y="0"/>
          <a:ext cx="1309794" cy="1313449"/>
        </a:xfrm>
        <a:prstGeom prst="rect">
          <a:avLst/>
        </a:prstGeom>
      </xdr:spPr>
    </xdr:pic>
    <xdr:clientData/>
  </xdr:twoCellAnchor>
  <xdr:twoCellAnchor editAs="oneCell">
    <xdr:from>
      <xdr:col>3</xdr:col>
      <xdr:colOff>1278662</xdr:colOff>
      <xdr:row>10</xdr:row>
      <xdr:rowOff>286464</xdr:rowOff>
    </xdr:from>
    <xdr:to>
      <xdr:col>4</xdr:col>
      <xdr:colOff>23985</xdr:colOff>
      <xdr:row>10</xdr:row>
      <xdr:rowOff>794441</xdr:rowOff>
    </xdr:to>
    <xdr:pic>
      <xdr:nvPicPr>
        <xdr:cNvPr id="13" name="図 12">
          <a:extLst>
            <a:ext uri="{FF2B5EF4-FFF2-40B4-BE49-F238E27FC236}">
              <a16:creationId xmlns:a16="http://schemas.microsoft.com/office/drawing/2014/main" id="{FCA1AC3B-1803-4BD8-97FD-6EAE5743DE2D}"/>
            </a:ext>
          </a:extLst>
        </xdr:cNvPr>
        <xdr:cNvPicPr>
          <a:picLocks noChangeAspect="1"/>
        </xdr:cNvPicPr>
      </xdr:nvPicPr>
      <xdr:blipFill>
        <a:blip xmlns:r="http://schemas.openxmlformats.org/officeDocument/2006/relationships" r:embed="rId2"/>
        <a:stretch>
          <a:fillRect/>
        </a:stretch>
      </xdr:blipFill>
      <xdr:spPr>
        <a:xfrm>
          <a:off x="5279162" y="5439489"/>
          <a:ext cx="669373" cy="507977"/>
        </a:xfrm>
        <a:prstGeom prst="rect">
          <a:avLst/>
        </a:prstGeom>
      </xdr:spPr>
    </xdr:pic>
    <xdr:clientData/>
  </xdr:twoCellAnchor>
  <xdr:twoCellAnchor editAs="oneCell">
    <xdr:from>
      <xdr:col>1</xdr:col>
      <xdr:colOff>1325217</xdr:colOff>
      <xdr:row>14</xdr:row>
      <xdr:rowOff>317500</xdr:rowOff>
    </xdr:from>
    <xdr:to>
      <xdr:col>1</xdr:col>
      <xdr:colOff>1883048</xdr:colOff>
      <xdr:row>14</xdr:row>
      <xdr:rowOff>848559</xdr:rowOff>
    </xdr:to>
    <xdr:pic>
      <xdr:nvPicPr>
        <xdr:cNvPr id="14" name="図 13">
          <a:extLst>
            <a:ext uri="{FF2B5EF4-FFF2-40B4-BE49-F238E27FC236}">
              <a16:creationId xmlns:a16="http://schemas.microsoft.com/office/drawing/2014/main" id="{4E4675BB-DEF0-45A2-9528-7299F2BECFDC}"/>
            </a:ext>
          </a:extLst>
        </xdr:cNvPr>
        <xdr:cNvPicPr>
          <a:picLocks noChangeAspect="1"/>
        </xdr:cNvPicPr>
      </xdr:nvPicPr>
      <xdr:blipFill>
        <a:blip xmlns:r="http://schemas.openxmlformats.org/officeDocument/2006/relationships" r:embed="rId1"/>
        <a:stretch>
          <a:fillRect/>
        </a:stretch>
      </xdr:blipFill>
      <xdr:spPr>
        <a:xfrm>
          <a:off x="1477617" y="7851775"/>
          <a:ext cx="557831" cy="531059"/>
        </a:xfrm>
        <a:prstGeom prst="rect">
          <a:avLst/>
        </a:prstGeom>
      </xdr:spPr>
    </xdr:pic>
    <xdr:clientData/>
  </xdr:twoCellAnchor>
  <xdr:twoCellAnchor editAs="oneCell">
    <xdr:from>
      <xdr:col>3</xdr:col>
      <xdr:colOff>88023</xdr:colOff>
      <xdr:row>11</xdr:row>
      <xdr:rowOff>22737</xdr:rowOff>
    </xdr:from>
    <xdr:to>
      <xdr:col>3</xdr:col>
      <xdr:colOff>645854</xdr:colOff>
      <xdr:row>12</xdr:row>
      <xdr:rowOff>253022</xdr:rowOff>
    </xdr:to>
    <xdr:pic>
      <xdr:nvPicPr>
        <xdr:cNvPr id="15" name="図 14">
          <a:extLst>
            <a:ext uri="{FF2B5EF4-FFF2-40B4-BE49-F238E27FC236}">
              <a16:creationId xmlns:a16="http://schemas.microsoft.com/office/drawing/2014/main" id="{C4278838-A447-4DE6-BBAA-C05F9881119A}"/>
            </a:ext>
          </a:extLst>
        </xdr:cNvPr>
        <xdr:cNvPicPr>
          <a:picLocks noChangeAspect="1"/>
        </xdr:cNvPicPr>
      </xdr:nvPicPr>
      <xdr:blipFill>
        <a:blip xmlns:r="http://schemas.openxmlformats.org/officeDocument/2006/relationships" r:embed="rId1"/>
        <a:stretch>
          <a:fillRect/>
        </a:stretch>
      </xdr:blipFill>
      <xdr:spPr>
        <a:xfrm>
          <a:off x="4088523" y="6061587"/>
          <a:ext cx="557831" cy="535085"/>
        </a:xfrm>
        <a:prstGeom prst="rect">
          <a:avLst/>
        </a:prstGeom>
      </xdr:spPr>
    </xdr:pic>
    <xdr:clientData/>
  </xdr:twoCellAnchor>
  <xdr:twoCellAnchor editAs="oneCell">
    <xdr:from>
      <xdr:col>3</xdr:col>
      <xdr:colOff>1277471</xdr:colOff>
      <xdr:row>12</xdr:row>
      <xdr:rowOff>336177</xdr:rowOff>
    </xdr:from>
    <xdr:to>
      <xdr:col>4</xdr:col>
      <xdr:colOff>22794</xdr:colOff>
      <xdr:row>12</xdr:row>
      <xdr:rowOff>844154</xdr:rowOff>
    </xdr:to>
    <xdr:pic>
      <xdr:nvPicPr>
        <xdr:cNvPr id="16" name="図 15">
          <a:extLst>
            <a:ext uri="{FF2B5EF4-FFF2-40B4-BE49-F238E27FC236}">
              <a16:creationId xmlns:a16="http://schemas.microsoft.com/office/drawing/2014/main" id="{F2414C0C-4F86-48B4-8A9A-276AD9027B2F}"/>
            </a:ext>
          </a:extLst>
        </xdr:cNvPr>
        <xdr:cNvPicPr>
          <a:picLocks noChangeAspect="1"/>
        </xdr:cNvPicPr>
      </xdr:nvPicPr>
      <xdr:blipFill>
        <a:blip xmlns:r="http://schemas.openxmlformats.org/officeDocument/2006/relationships" r:embed="rId2"/>
        <a:stretch>
          <a:fillRect/>
        </a:stretch>
      </xdr:blipFill>
      <xdr:spPr>
        <a:xfrm>
          <a:off x="5277971" y="6679827"/>
          <a:ext cx="669373" cy="507977"/>
        </a:xfrm>
        <a:prstGeom prst="rect">
          <a:avLst/>
        </a:prstGeom>
      </xdr:spPr>
    </xdr:pic>
    <xdr:clientData/>
  </xdr:twoCellAnchor>
  <xdr:twoCellAnchor editAs="oneCell">
    <xdr:from>
      <xdr:col>6</xdr:col>
      <xdr:colOff>1322294</xdr:colOff>
      <xdr:row>12</xdr:row>
      <xdr:rowOff>302559</xdr:rowOff>
    </xdr:from>
    <xdr:to>
      <xdr:col>6</xdr:col>
      <xdr:colOff>1880125</xdr:colOff>
      <xdr:row>12</xdr:row>
      <xdr:rowOff>833618</xdr:rowOff>
    </xdr:to>
    <xdr:pic>
      <xdr:nvPicPr>
        <xdr:cNvPr id="17" name="図 16">
          <a:extLst>
            <a:ext uri="{FF2B5EF4-FFF2-40B4-BE49-F238E27FC236}">
              <a16:creationId xmlns:a16="http://schemas.microsoft.com/office/drawing/2014/main" id="{6F8AB0ED-DE3F-423B-A889-9B2CDE37018B}"/>
            </a:ext>
          </a:extLst>
        </xdr:cNvPr>
        <xdr:cNvPicPr>
          <a:picLocks noChangeAspect="1"/>
        </xdr:cNvPicPr>
      </xdr:nvPicPr>
      <xdr:blipFill>
        <a:blip xmlns:r="http://schemas.openxmlformats.org/officeDocument/2006/relationships" r:embed="rId1"/>
        <a:stretch>
          <a:fillRect/>
        </a:stretch>
      </xdr:blipFill>
      <xdr:spPr>
        <a:xfrm>
          <a:off x="11094944" y="6646209"/>
          <a:ext cx="557831" cy="531059"/>
        </a:xfrm>
        <a:prstGeom prst="rect">
          <a:avLst/>
        </a:prstGeom>
      </xdr:spPr>
    </xdr:pic>
    <xdr:clientData/>
  </xdr:twoCellAnchor>
  <xdr:twoCellAnchor editAs="oneCell">
    <xdr:from>
      <xdr:col>1</xdr:col>
      <xdr:colOff>1311088</xdr:colOff>
      <xdr:row>12</xdr:row>
      <xdr:rowOff>268941</xdr:rowOff>
    </xdr:from>
    <xdr:to>
      <xdr:col>1</xdr:col>
      <xdr:colOff>1868919</xdr:colOff>
      <xdr:row>12</xdr:row>
      <xdr:rowOff>800000</xdr:rowOff>
    </xdr:to>
    <xdr:pic>
      <xdr:nvPicPr>
        <xdr:cNvPr id="18" name="図 17">
          <a:extLst>
            <a:ext uri="{FF2B5EF4-FFF2-40B4-BE49-F238E27FC236}">
              <a16:creationId xmlns:a16="http://schemas.microsoft.com/office/drawing/2014/main" id="{11F0073B-8816-438A-886D-AD80A846F336}"/>
            </a:ext>
          </a:extLst>
        </xdr:cNvPr>
        <xdr:cNvPicPr>
          <a:picLocks noChangeAspect="1"/>
        </xdr:cNvPicPr>
      </xdr:nvPicPr>
      <xdr:blipFill>
        <a:blip xmlns:r="http://schemas.openxmlformats.org/officeDocument/2006/relationships" r:embed="rId1"/>
        <a:stretch>
          <a:fillRect/>
        </a:stretch>
      </xdr:blipFill>
      <xdr:spPr>
        <a:xfrm>
          <a:off x="1463488" y="6612591"/>
          <a:ext cx="557831" cy="531059"/>
        </a:xfrm>
        <a:prstGeom prst="rect">
          <a:avLst/>
        </a:prstGeom>
      </xdr:spPr>
    </xdr:pic>
    <xdr:clientData/>
  </xdr:twoCellAnchor>
  <xdr:twoCellAnchor>
    <xdr:from>
      <xdr:col>1</xdr:col>
      <xdr:colOff>56030</xdr:colOff>
      <xdr:row>3</xdr:row>
      <xdr:rowOff>67235</xdr:rowOff>
    </xdr:from>
    <xdr:to>
      <xdr:col>7</xdr:col>
      <xdr:colOff>1848971</xdr:colOff>
      <xdr:row>6</xdr:row>
      <xdr:rowOff>582706</xdr:rowOff>
    </xdr:to>
    <xdr:sp macro="" textlink="">
      <xdr:nvSpPr>
        <xdr:cNvPr id="19" name="テキスト ボックス 18">
          <a:extLst>
            <a:ext uri="{FF2B5EF4-FFF2-40B4-BE49-F238E27FC236}">
              <a16:creationId xmlns:a16="http://schemas.microsoft.com/office/drawing/2014/main" id="{D2CDCFBE-F476-4717-9F83-AA579A966141}"/>
            </a:ext>
          </a:extLst>
        </xdr:cNvPr>
        <xdr:cNvSpPr txBox="1"/>
      </xdr:nvSpPr>
      <xdr:spPr>
        <a:xfrm>
          <a:off x="208430" y="1705535"/>
          <a:ext cx="13337241" cy="18299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まんまる</a:t>
          </a:r>
          <a:r>
            <a:rPr kumimoji="1" lang="en-US" altLang="ja-JP" sz="1400">
              <a:latin typeface="BIZ UDPゴシック" panose="020B0400000000000000" pitchFamily="50" charset="-128"/>
              <a:ea typeface="BIZ UDPゴシック" panose="020B0400000000000000" pitchFamily="50" charset="-128"/>
            </a:rPr>
            <a:t>Day   </a:t>
          </a:r>
          <a:r>
            <a:rPr kumimoji="1" lang="ja-JP" altLang="en-US" sz="1400">
              <a:latin typeface="BIZ UDPゴシック" panose="020B0400000000000000" pitchFamily="50" charset="-128"/>
              <a:ea typeface="BIZ UDPゴシック" panose="020B0400000000000000" pitchFamily="50" charset="-128"/>
            </a:rPr>
            <a:t>月曜日・土曜日　</a:t>
          </a:r>
          <a:r>
            <a:rPr kumimoji="1" lang="en-US" altLang="ja-JP" sz="1400">
              <a:latin typeface="BIZ UDPゴシック" panose="020B0400000000000000" pitchFamily="50" charset="-128"/>
              <a:ea typeface="BIZ UDPゴシック" panose="020B0400000000000000" pitchFamily="50" charset="-128"/>
            </a:rPr>
            <a:t>9</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分～１１時３０分　１４時～１６時</a:t>
          </a:r>
          <a:r>
            <a:rPr kumimoji="1" lang="en-US" altLang="ja-JP" sz="1400">
              <a:latin typeface="BIZ UDPゴシック" panose="020B0400000000000000" pitchFamily="50" charset="-128"/>
              <a:ea typeface="BIZ UDPゴシック" panose="020B0400000000000000" pitchFamily="50" charset="-128"/>
            </a:rPr>
            <a:t>45</a:t>
          </a:r>
          <a:r>
            <a:rPr kumimoji="1" lang="ja-JP" altLang="en-US" sz="1400">
              <a:latin typeface="BIZ UDPゴシック" panose="020B0400000000000000" pitchFamily="50" charset="-128"/>
              <a:ea typeface="BIZ UDPゴシック" panose="020B0400000000000000" pitchFamily="50" charset="-128"/>
            </a:rPr>
            <a:t>分　  対象：どなたでも</a:t>
          </a: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ままと　子育て相談</a:t>
          </a:r>
        </a:p>
        <a:p>
          <a:r>
            <a:rPr kumimoji="1" lang="ja-JP" altLang="en-US" sz="1400">
              <a:latin typeface="BIZ UDPゴシック" panose="020B0400000000000000" pitchFamily="50" charset="-128"/>
              <a:ea typeface="BIZ UDPゴシック" panose="020B0400000000000000" pitchFamily="50" charset="-128"/>
            </a:rPr>
            <a:t>                  　　　　　　　　　水曜日　</a:t>
          </a:r>
          <a:r>
            <a:rPr kumimoji="1" lang="en-US" altLang="ja-JP" sz="1400">
              <a:latin typeface="BIZ UDPゴシック" panose="020B0400000000000000" pitchFamily="50" charset="-128"/>
              <a:ea typeface="BIZ UDPゴシック" panose="020B0400000000000000" pitchFamily="50" charset="-128"/>
            </a:rPr>
            <a:t>9</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a:t>
          </a:r>
          <a:r>
            <a:rPr kumimoji="1" lang="en-US" altLang="ja-JP" sz="1400">
              <a:latin typeface="BIZ UDPゴシック" panose="020B0400000000000000" pitchFamily="50" charset="-128"/>
              <a:ea typeface="BIZ UDPゴシック" panose="020B0400000000000000" pitchFamily="50" charset="-128"/>
            </a:rPr>
            <a:t>11</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  </a:t>
          </a:r>
        </a:p>
        <a:p>
          <a:r>
            <a:rPr kumimoji="1" lang="ja-JP" altLang="en-US" sz="1400">
              <a:latin typeface="BIZ UDPゴシック" panose="020B0400000000000000" pitchFamily="50" charset="-128"/>
              <a:ea typeface="BIZ UDPゴシック" panose="020B0400000000000000" pitchFamily="50" charset="-128"/>
            </a:rPr>
            <a:t>            </a:t>
          </a:r>
        </a:p>
        <a:p>
          <a:r>
            <a:rPr kumimoji="1" lang="ja-JP" altLang="en-US" sz="1400">
              <a:latin typeface="BIZ UDPゴシック" panose="020B0400000000000000" pitchFamily="50" charset="-128"/>
              <a:ea typeface="BIZ UDPゴシック" panose="020B0400000000000000" pitchFamily="50" charset="-128"/>
            </a:rPr>
            <a:t>　　　　　　</a:t>
          </a:r>
        </a:p>
        <a:p>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まんまる</a:t>
          </a:r>
          <a:r>
            <a:rPr kumimoji="1" lang="en-US" altLang="ja-JP" sz="1400">
              <a:latin typeface="BIZ UDPゴシック" panose="020B0400000000000000" pitchFamily="50" charset="-128"/>
              <a:ea typeface="BIZ UDPゴシック" panose="020B0400000000000000" pitchFamily="50" charset="-128"/>
            </a:rPr>
            <a:t>Kids   </a:t>
          </a:r>
          <a:r>
            <a:rPr kumimoji="1" lang="ja-JP" altLang="en-US" sz="1400">
              <a:latin typeface="BIZ UDPゴシック" panose="020B0400000000000000" pitchFamily="50" charset="-128"/>
              <a:ea typeface="BIZ UDPゴシック" panose="020B0400000000000000" pitchFamily="50" charset="-128"/>
            </a:rPr>
            <a:t>水曜日・金曜日　</a:t>
          </a:r>
          <a:r>
            <a:rPr kumimoji="1" lang="en-US" altLang="ja-JP" sz="1400">
              <a:latin typeface="BIZ UDPゴシック" panose="020B0400000000000000" pitchFamily="50" charset="-128"/>
              <a:ea typeface="BIZ UDPゴシック" panose="020B0400000000000000" pitchFamily="50" charset="-128"/>
            </a:rPr>
            <a:t>14</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16</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45</a:t>
          </a:r>
          <a:r>
            <a:rPr kumimoji="1" lang="ja-JP" altLang="en-US" sz="1400">
              <a:latin typeface="BIZ UDPゴシック" panose="020B0400000000000000" pitchFamily="50" charset="-128"/>
              <a:ea typeface="BIZ UDPゴシック" panose="020B0400000000000000" pitchFamily="50" charset="-128"/>
            </a:rPr>
            <a:t>分　対象：子どもたち　★放課後の遊び場です</a:t>
          </a: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まんまるたいむ　第２・４火曜日</a:t>
          </a:r>
        </a:p>
      </xdr:txBody>
    </xdr:sp>
    <xdr:clientData/>
  </xdr:twoCellAnchor>
  <xdr:twoCellAnchor editAs="oneCell">
    <xdr:from>
      <xdr:col>2</xdr:col>
      <xdr:colOff>1911392</xdr:colOff>
      <xdr:row>0</xdr:row>
      <xdr:rowOff>105758</xdr:rowOff>
    </xdr:from>
    <xdr:to>
      <xdr:col>3</xdr:col>
      <xdr:colOff>1064559</xdr:colOff>
      <xdr:row>1</xdr:row>
      <xdr:rowOff>1109382</xdr:rowOff>
    </xdr:to>
    <xdr:pic>
      <xdr:nvPicPr>
        <xdr:cNvPr id="20" name="図 19">
          <a:extLst>
            <a:ext uri="{FF2B5EF4-FFF2-40B4-BE49-F238E27FC236}">
              <a16:creationId xmlns:a16="http://schemas.microsoft.com/office/drawing/2014/main" id="{08BDE889-EC75-4246-AB58-45C125B45E87}"/>
            </a:ext>
          </a:extLst>
        </xdr:cNvPr>
        <xdr:cNvPicPr>
          <a:picLocks noChangeAspect="1"/>
        </xdr:cNvPicPr>
      </xdr:nvPicPr>
      <xdr:blipFill>
        <a:blip xmlns:r="http://schemas.openxmlformats.org/officeDocument/2006/relationships" r:embed="rId4"/>
        <a:stretch>
          <a:fillRect/>
        </a:stretch>
      </xdr:blipFill>
      <xdr:spPr>
        <a:xfrm>
          <a:off x="3987842" y="105758"/>
          <a:ext cx="1077217" cy="1117924"/>
        </a:xfrm>
        <a:prstGeom prst="rect">
          <a:avLst/>
        </a:prstGeom>
      </xdr:spPr>
    </xdr:pic>
    <xdr:clientData/>
  </xdr:twoCellAnchor>
  <xdr:twoCellAnchor editAs="oneCell">
    <xdr:from>
      <xdr:col>2</xdr:col>
      <xdr:colOff>1893794</xdr:colOff>
      <xdr:row>10</xdr:row>
      <xdr:rowOff>470646</xdr:rowOff>
    </xdr:from>
    <xdr:to>
      <xdr:col>3</xdr:col>
      <xdr:colOff>1763241</xdr:colOff>
      <xdr:row>11</xdr:row>
      <xdr:rowOff>26178</xdr:rowOff>
    </xdr:to>
    <xdr:pic>
      <xdr:nvPicPr>
        <xdr:cNvPr id="22" name="図 21">
          <a:extLst>
            <a:ext uri="{FF2B5EF4-FFF2-40B4-BE49-F238E27FC236}">
              <a16:creationId xmlns:a16="http://schemas.microsoft.com/office/drawing/2014/main" id="{8F539574-DA43-4332-B01F-E5FD8AF777A4}"/>
            </a:ext>
          </a:extLst>
        </xdr:cNvPr>
        <xdr:cNvPicPr>
          <a:picLocks noChangeAspect="1"/>
        </xdr:cNvPicPr>
      </xdr:nvPicPr>
      <xdr:blipFill>
        <a:blip xmlns:r="http://schemas.openxmlformats.org/officeDocument/2006/relationships" r:embed="rId5"/>
        <a:stretch>
          <a:fillRect/>
        </a:stretch>
      </xdr:blipFill>
      <xdr:spPr>
        <a:xfrm>
          <a:off x="3970244" y="5623671"/>
          <a:ext cx="1793497" cy="441357"/>
        </a:xfrm>
        <a:prstGeom prst="rect">
          <a:avLst/>
        </a:prstGeom>
      </xdr:spPr>
    </xdr:pic>
    <xdr:clientData/>
  </xdr:twoCellAnchor>
  <xdr:twoCellAnchor>
    <xdr:from>
      <xdr:col>3</xdr:col>
      <xdr:colOff>1221441</xdr:colOff>
      <xdr:row>0</xdr:row>
      <xdr:rowOff>0</xdr:rowOff>
    </xdr:from>
    <xdr:to>
      <xdr:col>8</xdr:col>
      <xdr:colOff>22411</xdr:colOff>
      <xdr:row>1</xdr:row>
      <xdr:rowOff>1187822</xdr:rowOff>
    </xdr:to>
    <xdr:sp macro="" textlink="">
      <xdr:nvSpPr>
        <xdr:cNvPr id="23" name="テキスト ボックス 22">
          <a:extLst>
            <a:ext uri="{FF2B5EF4-FFF2-40B4-BE49-F238E27FC236}">
              <a16:creationId xmlns:a16="http://schemas.microsoft.com/office/drawing/2014/main" id="{DE1BC1CF-5F31-477E-B8BE-B6926CB20AF2}"/>
            </a:ext>
          </a:extLst>
        </xdr:cNvPr>
        <xdr:cNvSpPr txBox="1"/>
      </xdr:nvSpPr>
      <xdr:spPr>
        <a:xfrm>
          <a:off x="5221941" y="0"/>
          <a:ext cx="8421220" cy="1302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ゴシック" panose="020B0400000000000000" pitchFamily="50" charset="-128"/>
              <a:ea typeface="BIZ UDPゴシック" panose="020B0400000000000000" pitchFamily="50" charset="-128"/>
            </a:rPr>
            <a:t>地域交流センター「まんまる」は、日本財団「子ども第三の居場所事業」の拠点として、</a:t>
          </a:r>
          <a:r>
            <a:rPr kumimoji="1" lang="en-US" altLang="ja-JP" sz="1400">
              <a:latin typeface="BIZ UDPゴシック" panose="020B0400000000000000" pitchFamily="50" charset="-128"/>
              <a:ea typeface="BIZ UDPゴシック" panose="020B0400000000000000" pitchFamily="50" charset="-128"/>
            </a:rPr>
            <a:t>5</a:t>
          </a:r>
          <a:r>
            <a:rPr kumimoji="1" lang="ja-JP" altLang="en-US" sz="1400">
              <a:latin typeface="BIZ UDPゴシック" panose="020B0400000000000000" pitchFamily="50" charset="-128"/>
              <a:ea typeface="BIZ UDPゴシック" panose="020B0400000000000000" pitchFamily="50" charset="-128"/>
            </a:rPr>
            <a:t>月</a:t>
          </a:r>
          <a:r>
            <a:rPr kumimoji="1" lang="en-US" altLang="ja-JP" sz="1400">
              <a:latin typeface="BIZ UDPゴシック" panose="020B0400000000000000" pitchFamily="50" charset="-128"/>
              <a:ea typeface="BIZ UDPゴシック" panose="020B0400000000000000" pitchFamily="50" charset="-128"/>
            </a:rPr>
            <a:t>9</a:t>
          </a:r>
          <a:r>
            <a:rPr kumimoji="1" lang="ja-JP" altLang="en-US" sz="1400">
              <a:latin typeface="BIZ UDPゴシック" panose="020B0400000000000000" pitchFamily="50" charset="-128"/>
              <a:ea typeface="BIZ UDPゴシック" panose="020B0400000000000000" pitchFamily="50" charset="-128"/>
            </a:rPr>
            <a:t>日（月）から地域開放いたします。</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地域のみなさま・子どもたち・職員にとっても、優しいまるい心でつながれる居場所をつくります。　</a:t>
          </a:r>
          <a:endParaRPr kumimoji="1" lang="en-US" altLang="ja-JP"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マークのある日が地域開放日です。</a:t>
          </a:r>
        </a:p>
      </xdr:txBody>
    </xdr:sp>
    <xdr:clientData/>
  </xdr:twoCellAnchor>
  <xdr:oneCellAnchor>
    <xdr:from>
      <xdr:col>1</xdr:col>
      <xdr:colOff>483167</xdr:colOff>
      <xdr:row>3</xdr:row>
      <xdr:rowOff>286421</xdr:rowOff>
    </xdr:from>
    <xdr:ext cx="401717" cy="381942"/>
    <xdr:pic>
      <xdr:nvPicPr>
        <xdr:cNvPr id="24" name="図 23">
          <a:extLst>
            <a:ext uri="{FF2B5EF4-FFF2-40B4-BE49-F238E27FC236}">
              <a16:creationId xmlns:a16="http://schemas.microsoft.com/office/drawing/2014/main" id="{41B99CC1-BA55-4DC8-A5B3-6C4669D2B65E}"/>
            </a:ext>
          </a:extLst>
        </xdr:cNvPr>
        <xdr:cNvPicPr>
          <a:picLocks noChangeAspect="1"/>
        </xdr:cNvPicPr>
      </xdr:nvPicPr>
      <xdr:blipFill>
        <a:blip xmlns:r="http://schemas.openxmlformats.org/officeDocument/2006/relationships" r:embed="rId1"/>
        <a:stretch>
          <a:fillRect/>
        </a:stretch>
      </xdr:blipFill>
      <xdr:spPr>
        <a:xfrm>
          <a:off x="635567" y="1924721"/>
          <a:ext cx="401717" cy="381942"/>
        </a:xfrm>
        <a:prstGeom prst="rect">
          <a:avLst/>
        </a:prstGeom>
      </xdr:spPr>
    </xdr:pic>
    <xdr:clientData/>
  </xdr:oneCellAnchor>
  <xdr:oneCellAnchor>
    <xdr:from>
      <xdr:col>1</xdr:col>
      <xdr:colOff>424348</xdr:colOff>
      <xdr:row>5</xdr:row>
      <xdr:rowOff>212719</xdr:rowOff>
    </xdr:from>
    <xdr:ext cx="521613" cy="399221"/>
    <xdr:pic>
      <xdr:nvPicPr>
        <xdr:cNvPr id="25" name="図 24">
          <a:extLst>
            <a:ext uri="{FF2B5EF4-FFF2-40B4-BE49-F238E27FC236}">
              <a16:creationId xmlns:a16="http://schemas.microsoft.com/office/drawing/2014/main" id="{CC9794BC-994E-4EFE-8970-0F7920FC8EC4}"/>
            </a:ext>
          </a:extLst>
        </xdr:cNvPr>
        <xdr:cNvPicPr>
          <a:picLocks noChangeAspect="1"/>
        </xdr:cNvPicPr>
      </xdr:nvPicPr>
      <xdr:blipFill>
        <a:blip xmlns:r="http://schemas.openxmlformats.org/officeDocument/2006/relationships" r:embed="rId2"/>
        <a:stretch>
          <a:fillRect/>
        </a:stretch>
      </xdr:blipFill>
      <xdr:spPr>
        <a:xfrm>
          <a:off x="576748" y="2860669"/>
          <a:ext cx="521613" cy="399221"/>
        </a:xfrm>
        <a:prstGeom prst="rect">
          <a:avLst/>
        </a:prstGeom>
      </xdr:spPr>
    </xdr:pic>
    <xdr:clientData/>
  </xdr:oneCellAnchor>
  <xdr:twoCellAnchor editAs="oneCell">
    <xdr:from>
      <xdr:col>5</xdr:col>
      <xdr:colOff>1221443</xdr:colOff>
      <xdr:row>4</xdr:row>
      <xdr:rowOff>0</xdr:rowOff>
    </xdr:from>
    <xdr:to>
      <xdr:col>6</xdr:col>
      <xdr:colOff>481703</xdr:colOff>
      <xdr:row>4</xdr:row>
      <xdr:rowOff>291354</xdr:rowOff>
    </xdr:to>
    <xdr:pic>
      <xdr:nvPicPr>
        <xdr:cNvPr id="26" name="図 25">
          <a:extLst>
            <a:ext uri="{FF2B5EF4-FFF2-40B4-BE49-F238E27FC236}">
              <a16:creationId xmlns:a16="http://schemas.microsoft.com/office/drawing/2014/main" id="{EE4F37AB-41C7-4E2B-A9BB-2742AF2F5E7A}"/>
            </a:ext>
          </a:extLst>
        </xdr:cNvPr>
        <xdr:cNvPicPr>
          <a:picLocks noChangeAspect="1"/>
        </xdr:cNvPicPr>
      </xdr:nvPicPr>
      <xdr:blipFill>
        <a:blip xmlns:r="http://schemas.openxmlformats.org/officeDocument/2006/relationships" r:embed="rId5"/>
        <a:stretch>
          <a:fillRect/>
        </a:stretch>
      </xdr:blipFill>
      <xdr:spPr>
        <a:xfrm>
          <a:off x="9070043" y="1943100"/>
          <a:ext cx="1184310" cy="291354"/>
        </a:xfrm>
        <a:prstGeom prst="rect">
          <a:avLst/>
        </a:prstGeom>
      </xdr:spPr>
    </xdr:pic>
    <xdr:clientData/>
  </xdr:twoCellAnchor>
  <xdr:twoCellAnchor editAs="oneCell">
    <xdr:from>
      <xdr:col>2</xdr:col>
      <xdr:colOff>571501</xdr:colOff>
      <xdr:row>8</xdr:row>
      <xdr:rowOff>264803</xdr:rowOff>
    </xdr:from>
    <xdr:to>
      <xdr:col>2</xdr:col>
      <xdr:colOff>1189977</xdr:colOff>
      <xdr:row>8</xdr:row>
      <xdr:rowOff>743983</xdr:rowOff>
    </xdr:to>
    <xdr:pic>
      <xdr:nvPicPr>
        <xdr:cNvPr id="28" name="図 27">
          <a:extLst>
            <a:ext uri="{FF2B5EF4-FFF2-40B4-BE49-F238E27FC236}">
              <a16:creationId xmlns:a16="http://schemas.microsoft.com/office/drawing/2014/main" id="{9AAFBA38-E60F-41B5-9D2D-FB927E0975EA}"/>
            </a:ext>
          </a:extLst>
        </xdr:cNvPr>
        <xdr:cNvPicPr>
          <a:picLocks noChangeAspect="1"/>
        </xdr:cNvPicPr>
      </xdr:nvPicPr>
      <xdr:blipFill>
        <a:blip xmlns:r="http://schemas.openxmlformats.org/officeDocument/2006/relationships" r:embed="rId6"/>
        <a:stretch>
          <a:fillRect/>
        </a:stretch>
      </xdr:blipFill>
      <xdr:spPr>
        <a:xfrm>
          <a:off x="2655795" y="4220479"/>
          <a:ext cx="618476" cy="479180"/>
        </a:xfrm>
        <a:prstGeom prst="rect">
          <a:avLst/>
        </a:prstGeom>
      </xdr:spPr>
    </xdr:pic>
    <xdr:clientData/>
  </xdr:twoCellAnchor>
  <xdr:twoCellAnchor editAs="oneCell">
    <xdr:from>
      <xdr:col>5</xdr:col>
      <xdr:colOff>1187824</xdr:colOff>
      <xdr:row>5</xdr:row>
      <xdr:rowOff>212911</xdr:rowOff>
    </xdr:from>
    <xdr:to>
      <xdr:col>5</xdr:col>
      <xdr:colOff>1526153</xdr:colOff>
      <xdr:row>6</xdr:row>
      <xdr:rowOff>172481</xdr:rowOff>
    </xdr:to>
    <xdr:pic>
      <xdr:nvPicPr>
        <xdr:cNvPr id="30" name="図 29">
          <a:extLst>
            <a:ext uri="{FF2B5EF4-FFF2-40B4-BE49-F238E27FC236}">
              <a16:creationId xmlns:a16="http://schemas.microsoft.com/office/drawing/2014/main" id="{DEEE1E9D-A849-47AD-84AA-E2CA8C5A2713}"/>
            </a:ext>
          </a:extLst>
        </xdr:cNvPr>
        <xdr:cNvPicPr>
          <a:picLocks noChangeAspect="1"/>
        </xdr:cNvPicPr>
      </xdr:nvPicPr>
      <xdr:blipFill>
        <a:blip xmlns:r="http://schemas.openxmlformats.org/officeDocument/2006/relationships" r:embed="rId6"/>
        <a:stretch>
          <a:fillRect/>
        </a:stretch>
      </xdr:blipFill>
      <xdr:spPr>
        <a:xfrm>
          <a:off x="9054353" y="2857499"/>
          <a:ext cx="338329" cy="262129"/>
        </a:xfrm>
        <a:prstGeom prst="rect">
          <a:avLst/>
        </a:prstGeom>
      </xdr:spPr>
    </xdr:pic>
    <xdr:clientData/>
  </xdr:twoCellAnchor>
  <xdr:twoCellAnchor editAs="oneCell">
    <xdr:from>
      <xdr:col>2</xdr:col>
      <xdr:colOff>578224</xdr:colOff>
      <xdr:row>12</xdr:row>
      <xdr:rowOff>148261</xdr:rowOff>
    </xdr:from>
    <xdr:to>
      <xdr:col>2</xdr:col>
      <xdr:colOff>1196700</xdr:colOff>
      <xdr:row>12</xdr:row>
      <xdr:rowOff>627441</xdr:rowOff>
    </xdr:to>
    <xdr:pic>
      <xdr:nvPicPr>
        <xdr:cNvPr id="31" name="図 30">
          <a:extLst>
            <a:ext uri="{FF2B5EF4-FFF2-40B4-BE49-F238E27FC236}">
              <a16:creationId xmlns:a16="http://schemas.microsoft.com/office/drawing/2014/main" id="{EC70EA77-8888-4BDF-B93F-14095E5A2630}"/>
            </a:ext>
          </a:extLst>
        </xdr:cNvPr>
        <xdr:cNvPicPr>
          <a:picLocks noChangeAspect="1"/>
        </xdr:cNvPicPr>
      </xdr:nvPicPr>
      <xdr:blipFill>
        <a:blip xmlns:r="http://schemas.openxmlformats.org/officeDocument/2006/relationships" r:embed="rId6"/>
        <a:stretch>
          <a:fillRect/>
        </a:stretch>
      </xdr:blipFill>
      <xdr:spPr>
        <a:xfrm>
          <a:off x="2662518" y="6479585"/>
          <a:ext cx="618476" cy="4791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323850</xdr:colOff>
      <xdr:row>0</xdr:row>
      <xdr:rowOff>1</xdr:rowOff>
    </xdr:from>
    <xdr:to>
      <xdr:col>8</xdr:col>
      <xdr:colOff>114300</xdr:colOff>
      <xdr:row>1</xdr:row>
      <xdr:rowOff>1562101</xdr:rowOff>
    </xdr:to>
    <xdr:sp macro="" textlink="">
      <xdr:nvSpPr>
        <xdr:cNvPr id="4" name="テキスト ボックス 3">
          <a:extLst>
            <a:ext uri="{FF2B5EF4-FFF2-40B4-BE49-F238E27FC236}">
              <a16:creationId xmlns:a16="http://schemas.microsoft.com/office/drawing/2014/main" id="{8410C406-E657-4A7B-9A53-C84B16E91319}"/>
            </a:ext>
          </a:extLst>
        </xdr:cNvPr>
        <xdr:cNvSpPr txBox="1"/>
      </xdr:nvSpPr>
      <xdr:spPr>
        <a:xfrm>
          <a:off x="2505075" y="1"/>
          <a:ext cx="11963400" cy="16764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まんまる</a:t>
          </a:r>
          <a:r>
            <a:rPr kumimoji="1" lang="en-US" altLang="ja-JP" sz="1400">
              <a:latin typeface="BIZ UDPゴシック" panose="020B0400000000000000" pitchFamily="50" charset="-128"/>
              <a:ea typeface="BIZ UDPゴシック" panose="020B0400000000000000" pitchFamily="50" charset="-128"/>
            </a:rPr>
            <a:t>Day   </a:t>
          </a:r>
          <a:r>
            <a:rPr kumimoji="1" lang="ja-JP" altLang="en-US" sz="1400">
              <a:latin typeface="BIZ UDPゴシック" panose="020B0400000000000000" pitchFamily="50" charset="-128"/>
              <a:ea typeface="BIZ UDPゴシック" panose="020B0400000000000000" pitchFamily="50" charset="-128"/>
            </a:rPr>
            <a:t>月曜日・土曜日</a:t>
          </a:r>
          <a:r>
            <a:rPr kumimoji="1" lang="ja-JP" altLang="en-US" sz="1400" baseline="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9</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分～１１時３０分　１４時～１６時</a:t>
          </a:r>
          <a:r>
            <a:rPr kumimoji="1" lang="en-US" altLang="ja-JP" sz="1400">
              <a:latin typeface="BIZ UDPゴシック" panose="020B0400000000000000" pitchFamily="50" charset="-128"/>
              <a:ea typeface="BIZ UDPゴシック" panose="020B0400000000000000" pitchFamily="50" charset="-128"/>
            </a:rPr>
            <a:t>45</a:t>
          </a:r>
          <a:r>
            <a:rPr kumimoji="1" lang="ja-JP" altLang="en-US" sz="1400">
              <a:latin typeface="BIZ UDPゴシック" panose="020B0400000000000000" pitchFamily="50" charset="-128"/>
              <a:ea typeface="BIZ UDPゴシック" panose="020B0400000000000000" pitchFamily="50" charset="-128"/>
            </a:rPr>
            <a:t>分　  対象：どなたでも</a:t>
          </a: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ままと　子育て相談　</a:t>
          </a:r>
          <a:r>
            <a:rPr kumimoji="1" lang="en-US" altLang="ja-JP" sz="1400">
              <a:latin typeface="BIZ UDPゴシック" panose="020B0400000000000000" pitchFamily="50" charset="-128"/>
              <a:ea typeface="BIZ UDPゴシック" panose="020B0400000000000000" pitchFamily="50" charset="-128"/>
            </a:rPr>
            <a:t>AM</a:t>
          </a:r>
          <a:endParaRPr kumimoji="1" lang="ja-JP" altLang="en-US"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                  　　　　　　　　　水曜日</a:t>
          </a:r>
          <a:r>
            <a:rPr kumimoji="1" lang="ja-JP" altLang="en-US" sz="1400" baseline="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9</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a:t>
          </a:r>
          <a:r>
            <a:rPr kumimoji="1" lang="en-US" altLang="ja-JP" sz="1400">
              <a:latin typeface="BIZ UDPゴシック" panose="020B0400000000000000" pitchFamily="50" charset="-128"/>
              <a:ea typeface="BIZ UDPゴシック" panose="020B0400000000000000" pitchFamily="50" charset="-128"/>
            </a:rPr>
            <a:t>11</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  </a:t>
          </a:r>
        </a:p>
        <a:p>
          <a:r>
            <a:rPr kumimoji="1" lang="ja-JP" altLang="en-US" sz="1400">
              <a:latin typeface="BIZ UDPゴシック" panose="020B0400000000000000" pitchFamily="50" charset="-128"/>
              <a:ea typeface="BIZ UDPゴシック" panose="020B0400000000000000" pitchFamily="50" charset="-128"/>
            </a:rPr>
            <a:t>            </a:t>
          </a:r>
        </a:p>
        <a:p>
          <a:r>
            <a:rPr kumimoji="1" lang="ja-JP" altLang="en-US" sz="1400">
              <a:latin typeface="BIZ UDPゴシック" panose="020B0400000000000000" pitchFamily="50" charset="-128"/>
              <a:ea typeface="BIZ UDPゴシック" panose="020B0400000000000000" pitchFamily="50" charset="-128"/>
            </a:rPr>
            <a:t>　　　　　　</a:t>
          </a:r>
        </a:p>
        <a:p>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まんまる</a:t>
          </a:r>
          <a:r>
            <a:rPr kumimoji="1" lang="en-US" altLang="ja-JP" sz="1400">
              <a:latin typeface="BIZ UDPゴシック" panose="020B0400000000000000" pitchFamily="50" charset="-128"/>
              <a:ea typeface="BIZ UDPゴシック" panose="020B0400000000000000" pitchFamily="50" charset="-128"/>
            </a:rPr>
            <a:t>Kids   </a:t>
          </a:r>
          <a:r>
            <a:rPr kumimoji="1" lang="ja-JP" altLang="en-US" sz="1400">
              <a:latin typeface="BIZ UDPゴシック" panose="020B0400000000000000" pitchFamily="50" charset="-128"/>
              <a:ea typeface="BIZ UDPゴシック" panose="020B0400000000000000" pitchFamily="50" charset="-128"/>
            </a:rPr>
            <a:t>水曜日・金曜日　</a:t>
          </a:r>
          <a:r>
            <a:rPr kumimoji="1" lang="en-US" altLang="ja-JP" sz="1400">
              <a:latin typeface="BIZ UDPゴシック" panose="020B0400000000000000" pitchFamily="50" charset="-128"/>
              <a:ea typeface="BIZ UDPゴシック" panose="020B0400000000000000" pitchFamily="50" charset="-128"/>
            </a:rPr>
            <a:t>14</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16</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45</a:t>
          </a:r>
          <a:r>
            <a:rPr kumimoji="1" lang="ja-JP" altLang="en-US" sz="1400">
              <a:latin typeface="BIZ UDPゴシック" panose="020B0400000000000000" pitchFamily="50" charset="-128"/>
              <a:ea typeface="BIZ UDPゴシック" panose="020B0400000000000000" pitchFamily="50" charset="-128"/>
            </a:rPr>
            <a:t>分　対象：子どもたち　★放課後の遊び場です</a:t>
          </a: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まんまるたいむ　月</a:t>
          </a:r>
          <a:r>
            <a:rPr kumimoji="1" lang="en-US" altLang="ja-JP" sz="1400">
              <a:latin typeface="BIZ UDPゴシック" panose="020B0400000000000000" pitchFamily="50" charset="-128"/>
              <a:ea typeface="BIZ UDPゴシック" panose="020B0400000000000000" pitchFamily="50" charset="-128"/>
            </a:rPr>
            <a:t>2</a:t>
          </a:r>
          <a:r>
            <a:rPr kumimoji="1" lang="ja-JP" altLang="en-US" sz="1400">
              <a:latin typeface="BIZ UDPゴシック" panose="020B0400000000000000" pitchFamily="50" charset="-128"/>
              <a:ea typeface="BIZ UDPゴシック" panose="020B0400000000000000" pitchFamily="50" charset="-128"/>
            </a:rPr>
            <a:t>回火曜日　　　　　　　　　　　　　　　　　　　　　</a:t>
          </a: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対象：学園の子どもたち</a:t>
          </a:r>
        </a:p>
      </xdr:txBody>
    </xdr:sp>
    <xdr:clientData/>
  </xdr:twoCellAnchor>
  <xdr:twoCellAnchor editAs="oneCell">
    <xdr:from>
      <xdr:col>1</xdr:col>
      <xdr:colOff>0</xdr:colOff>
      <xdr:row>7</xdr:row>
      <xdr:rowOff>0</xdr:rowOff>
    </xdr:from>
    <xdr:to>
      <xdr:col>1</xdr:col>
      <xdr:colOff>557832</xdr:colOff>
      <xdr:row>8</xdr:row>
      <xdr:rowOff>226259</xdr:rowOff>
    </xdr:to>
    <xdr:pic>
      <xdr:nvPicPr>
        <xdr:cNvPr id="5" name="図 4">
          <a:extLst>
            <a:ext uri="{FF2B5EF4-FFF2-40B4-BE49-F238E27FC236}">
              <a16:creationId xmlns:a16="http://schemas.microsoft.com/office/drawing/2014/main" id="{5AB6BBEA-6456-43F6-9D7E-D610A88E8871}"/>
            </a:ext>
          </a:extLst>
        </xdr:cNvPr>
        <xdr:cNvPicPr>
          <a:picLocks noChangeAspect="1"/>
        </xdr:cNvPicPr>
      </xdr:nvPicPr>
      <xdr:blipFill>
        <a:blip xmlns:r="http://schemas.openxmlformats.org/officeDocument/2006/relationships" r:embed="rId1"/>
        <a:stretch>
          <a:fillRect/>
        </a:stretch>
      </xdr:blipFill>
      <xdr:spPr>
        <a:xfrm>
          <a:off x="152400" y="4438650"/>
          <a:ext cx="557832" cy="531059"/>
        </a:xfrm>
        <a:prstGeom prst="rect">
          <a:avLst/>
        </a:prstGeom>
      </xdr:spPr>
    </xdr:pic>
    <xdr:clientData/>
  </xdr:twoCellAnchor>
  <xdr:twoCellAnchor editAs="oneCell">
    <xdr:from>
      <xdr:col>1</xdr:col>
      <xdr:colOff>0</xdr:colOff>
      <xdr:row>9</xdr:row>
      <xdr:rowOff>0</xdr:rowOff>
    </xdr:from>
    <xdr:to>
      <xdr:col>1</xdr:col>
      <xdr:colOff>557832</xdr:colOff>
      <xdr:row>10</xdr:row>
      <xdr:rowOff>226259</xdr:rowOff>
    </xdr:to>
    <xdr:pic>
      <xdr:nvPicPr>
        <xdr:cNvPr id="6" name="図 5">
          <a:extLst>
            <a:ext uri="{FF2B5EF4-FFF2-40B4-BE49-F238E27FC236}">
              <a16:creationId xmlns:a16="http://schemas.microsoft.com/office/drawing/2014/main" id="{DCE2035F-1AE1-4887-A7F9-4C73A365E18A}"/>
            </a:ext>
          </a:extLst>
        </xdr:cNvPr>
        <xdr:cNvPicPr>
          <a:picLocks noChangeAspect="1"/>
        </xdr:cNvPicPr>
      </xdr:nvPicPr>
      <xdr:blipFill>
        <a:blip xmlns:r="http://schemas.openxmlformats.org/officeDocument/2006/relationships" r:embed="rId1"/>
        <a:stretch>
          <a:fillRect/>
        </a:stretch>
      </xdr:blipFill>
      <xdr:spPr>
        <a:xfrm>
          <a:off x="152400" y="5657850"/>
          <a:ext cx="557832" cy="531059"/>
        </a:xfrm>
        <a:prstGeom prst="rect">
          <a:avLst/>
        </a:prstGeom>
      </xdr:spPr>
    </xdr:pic>
    <xdr:clientData/>
  </xdr:twoCellAnchor>
  <xdr:twoCellAnchor editAs="oneCell">
    <xdr:from>
      <xdr:col>1</xdr:col>
      <xdr:colOff>0</xdr:colOff>
      <xdr:row>11</xdr:row>
      <xdr:rowOff>0</xdr:rowOff>
    </xdr:from>
    <xdr:to>
      <xdr:col>1</xdr:col>
      <xdr:colOff>557832</xdr:colOff>
      <xdr:row>12</xdr:row>
      <xdr:rowOff>226259</xdr:rowOff>
    </xdr:to>
    <xdr:pic>
      <xdr:nvPicPr>
        <xdr:cNvPr id="7" name="図 6">
          <a:extLst>
            <a:ext uri="{FF2B5EF4-FFF2-40B4-BE49-F238E27FC236}">
              <a16:creationId xmlns:a16="http://schemas.microsoft.com/office/drawing/2014/main" id="{CF436BF6-6E82-422C-BE2E-29EF2B3DF7CA}"/>
            </a:ext>
          </a:extLst>
        </xdr:cNvPr>
        <xdr:cNvPicPr>
          <a:picLocks noChangeAspect="1"/>
        </xdr:cNvPicPr>
      </xdr:nvPicPr>
      <xdr:blipFill>
        <a:blip xmlns:r="http://schemas.openxmlformats.org/officeDocument/2006/relationships" r:embed="rId1"/>
        <a:stretch>
          <a:fillRect/>
        </a:stretch>
      </xdr:blipFill>
      <xdr:spPr>
        <a:xfrm>
          <a:off x="152400" y="6877050"/>
          <a:ext cx="557832" cy="531059"/>
        </a:xfrm>
        <a:prstGeom prst="rect">
          <a:avLst/>
        </a:prstGeom>
      </xdr:spPr>
    </xdr:pic>
    <xdr:clientData/>
  </xdr:twoCellAnchor>
  <xdr:twoCellAnchor editAs="oneCell">
    <xdr:from>
      <xdr:col>2</xdr:col>
      <xdr:colOff>2028824</xdr:colOff>
      <xdr:row>3</xdr:row>
      <xdr:rowOff>0</xdr:rowOff>
    </xdr:from>
    <xdr:to>
      <xdr:col>3</xdr:col>
      <xdr:colOff>440228</xdr:colOff>
      <xdr:row>4</xdr:row>
      <xdr:rowOff>114300</xdr:rowOff>
    </xdr:to>
    <xdr:pic>
      <xdr:nvPicPr>
        <xdr:cNvPr id="12" name="図 11">
          <a:extLst>
            <a:ext uri="{FF2B5EF4-FFF2-40B4-BE49-F238E27FC236}">
              <a16:creationId xmlns:a16="http://schemas.microsoft.com/office/drawing/2014/main" id="{87DE7D86-3F0F-486C-BC8A-27F3B39203DB}"/>
            </a:ext>
          </a:extLst>
        </xdr:cNvPr>
        <xdr:cNvPicPr>
          <a:picLocks noChangeAspect="1"/>
        </xdr:cNvPicPr>
      </xdr:nvPicPr>
      <xdr:blipFill>
        <a:blip xmlns:r="http://schemas.openxmlformats.org/officeDocument/2006/relationships" r:embed="rId1"/>
        <a:stretch>
          <a:fillRect/>
        </a:stretch>
      </xdr:blipFill>
      <xdr:spPr>
        <a:xfrm>
          <a:off x="4210049" y="2000250"/>
          <a:ext cx="440229" cy="419100"/>
        </a:xfrm>
        <a:prstGeom prst="rect">
          <a:avLst/>
        </a:prstGeom>
      </xdr:spPr>
    </xdr:pic>
    <xdr:clientData/>
  </xdr:twoCellAnchor>
  <xdr:twoCellAnchor editAs="oneCell">
    <xdr:from>
      <xdr:col>6</xdr:col>
      <xdr:colOff>0</xdr:colOff>
      <xdr:row>3</xdr:row>
      <xdr:rowOff>0</xdr:rowOff>
    </xdr:from>
    <xdr:to>
      <xdr:col>6</xdr:col>
      <xdr:colOff>557832</xdr:colOff>
      <xdr:row>4</xdr:row>
      <xdr:rowOff>226259</xdr:rowOff>
    </xdr:to>
    <xdr:pic>
      <xdr:nvPicPr>
        <xdr:cNvPr id="13" name="図 12">
          <a:extLst>
            <a:ext uri="{FF2B5EF4-FFF2-40B4-BE49-F238E27FC236}">
              <a16:creationId xmlns:a16="http://schemas.microsoft.com/office/drawing/2014/main" id="{70F76D86-79A0-4A02-AAC8-1A51C4920AF7}"/>
            </a:ext>
          </a:extLst>
        </xdr:cNvPr>
        <xdr:cNvPicPr>
          <a:picLocks noChangeAspect="1"/>
        </xdr:cNvPicPr>
      </xdr:nvPicPr>
      <xdr:blipFill>
        <a:blip xmlns:r="http://schemas.openxmlformats.org/officeDocument/2006/relationships" r:embed="rId1"/>
        <a:stretch>
          <a:fillRect/>
        </a:stretch>
      </xdr:blipFill>
      <xdr:spPr>
        <a:xfrm>
          <a:off x="10296525" y="2000250"/>
          <a:ext cx="557832" cy="531059"/>
        </a:xfrm>
        <a:prstGeom prst="rect">
          <a:avLst/>
        </a:prstGeom>
      </xdr:spPr>
    </xdr:pic>
    <xdr:clientData/>
  </xdr:twoCellAnchor>
  <xdr:twoCellAnchor editAs="oneCell">
    <xdr:from>
      <xdr:col>6</xdr:col>
      <xdr:colOff>0</xdr:colOff>
      <xdr:row>5</xdr:row>
      <xdr:rowOff>0</xdr:rowOff>
    </xdr:from>
    <xdr:to>
      <xdr:col>6</xdr:col>
      <xdr:colOff>557832</xdr:colOff>
      <xdr:row>6</xdr:row>
      <xdr:rowOff>226259</xdr:rowOff>
    </xdr:to>
    <xdr:pic>
      <xdr:nvPicPr>
        <xdr:cNvPr id="14" name="図 13">
          <a:extLst>
            <a:ext uri="{FF2B5EF4-FFF2-40B4-BE49-F238E27FC236}">
              <a16:creationId xmlns:a16="http://schemas.microsoft.com/office/drawing/2014/main" id="{2363EB80-349C-4ABD-8DA1-2DDA715ED642}"/>
            </a:ext>
          </a:extLst>
        </xdr:cNvPr>
        <xdr:cNvPicPr>
          <a:picLocks noChangeAspect="1"/>
        </xdr:cNvPicPr>
      </xdr:nvPicPr>
      <xdr:blipFill>
        <a:blip xmlns:r="http://schemas.openxmlformats.org/officeDocument/2006/relationships" r:embed="rId1"/>
        <a:stretch>
          <a:fillRect/>
        </a:stretch>
      </xdr:blipFill>
      <xdr:spPr>
        <a:xfrm>
          <a:off x="10296525" y="3219450"/>
          <a:ext cx="557832" cy="531059"/>
        </a:xfrm>
        <a:prstGeom prst="rect">
          <a:avLst/>
        </a:prstGeom>
      </xdr:spPr>
    </xdr:pic>
    <xdr:clientData/>
  </xdr:twoCellAnchor>
  <xdr:twoCellAnchor editAs="oneCell">
    <xdr:from>
      <xdr:col>6</xdr:col>
      <xdr:colOff>0</xdr:colOff>
      <xdr:row>9</xdr:row>
      <xdr:rowOff>0</xdr:rowOff>
    </xdr:from>
    <xdr:to>
      <xdr:col>6</xdr:col>
      <xdr:colOff>557832</xdr:colOff>
      <xdr:row>10</xdr:row>
      <xdr:rowOff>226259</xdr:rowOff>
    </xdr:to>
    <xdr:pic>
      <xdr:nvPicPr>
        <xdr:cNvPr id="16" name="図 15">
          <a:extLst>
            <a:ext uri="{FF2B5EF4-FFF2-40B4-BE49-F238E27FC236}">
              <a16:creationId xmlns:a16="http://schemas.microsoft.com/office/drawing/2014/main" id="{6750ED6F-84D1-4D24-9C83-CE4D7773C271}"/>
            </a:ext>
          </a:extLst>
        </xdr:cNvPr>
        <xdr:cNvPicPr>
          <a:picLocks noChangeAspect="1"/>
        </xdr:cNvPicPr>
      </xdr:nvPicPr>
      <xdr:blipFill>
        <a:blip xmlns:r="http://schemas.openxmlformats.org/officeDocument/2006/relationships" r:embed="rId1"/>
        <a:stretch>
          <a:fillRect/>
        </a:stretch>
      </xdr:blipFill>
      <xdr:spPr>
        <a:xfrm>
          <a:off x="10296525" y="5657850"/>
          <a:ext cx="557832" cy="531059"/>
        </a:xfrm>
        <a:prstGeom prst="rect">
          <a:avLst/>
        </a:prstGeom>
      </xdr:spPr>
    </xdr:pic>
    <xdr:clientData/>
  </xdr:twoCellAnchor>
  <xdr:twoCellAnchor editAs="oneCell">
    <xdr:from>
      <xdr:col>1</xdr:col>
      <xdr:colOff>0</xdr:colOff>
      <xdr:row>5</xdr:row>
      <xdr:rowOff>0</xdr:rowOff>
    </xdr:from>
    <xdr:to>
      <xdr:col>1</xdr:col>
      <xdr:colOff>557832</xdr:colOff>
      <xdr:row>6</xdr:row>
      <xdr:rowOff>226259</xdr:rowOff>
    </xdr:to>
    <xdr:pic>
      <xdr:nvPicPr>
        <xdr:cNvPr id="17" name="図 16">
          <a:extLst>
            <a:ext uri="{FF2B5EF4-FFF2-40B4-BE49-F238E27FC236}">
              <a16:creationId xmlns:a16="http://schemas.microsoft.com/office/drawing/2014/main" id="{D5B1448F-2CB1-42DB-8472-EDA36793538E}"/>
            </a:ext>
          </a:extLst>
        </xdr:cNvPr>
        <xdr:cNvPicPr>
          <a:picLocks noChangeAspect="1"/>
        </xdr:cNvPicPr>
      </xdr:nvPicPr>
      <xdr:blipFill>
        <a:blip xmlns:r="http://schemas.openxmlformats.org/officeDocument/2006/relationships" r:embed="rId1"/>
        <a:stretch>
          <a:fillRect/>
        </a:stretch>
      </xdr:blipFill>
      <xdr:spPr>
        <a:xfrm>
          <a:off x="152400" y="3219450"/>
          <a:ext cx="557832" cy="531059"/>
        </a:xfrm>
        <a:prstGeom prst="rect">
          <a:avLst/>
        </a:prstGeom>
      </xdr:spPr>
    </xdr:pic>
    <xdr:clientData/>
  </xdr:twoCellAnchor>
  <xdr:twoCellAnchor editAs="oneCell">
    <xdr:from>
      <xdr:col>2</xdr:col>
      <xdr:colOff>0</xdr:colOff>
      <xdr:row>5</xdr:row>
      <xdr:rowOff>38100</xdr:rowOff>
    </xdr:from>
    <xdr:to>
      <xdr:col>2</xdr:col>
      <xdr:colOff>618476</xdr:colOff>
      <xdr:row>6</xdr:row>
      <xdr:rowOff>212480</xdr:rowOff>
    </xdr:to>
    <xdr:pic>
      <xdr:nvPicPr>
        <xdr:cNvPr id="18" name="図 17">
          <a:extLst>
            <a:ext uri="{FF2B5EF4-FFF2-40B4-BE49-F238E27FC236}">
              <a16:creationId xmlns:a16="http://schemas.microsoft.com/office/drawing/2014/main" id="{CA21E221-4086-493C-8C35-8E8F7E3BE5E3}"/>
            </a:ext>
          </a:extLst>
        </xdr:cNvPr>
        <xdr:cNvPicPr>
          <a:picLocks noChangeAspect="1"/>
        </xdr:cNvPicPr>
      </xdr:nvPicPr>
      <xdr:blipFill>
        <a:blip xmlns:r="http://schemas.openxmlformats.org/officeDocument/2006/relationships" r:embed="rId2"/>
        <a:stretch>
          <a:fillRect/>
        </a:stretch>
      </xdr:blipFill>
      <xdr:spPr>
        <a:xfrm>
          <a:off x="2181225" y="3257550"/>
          <a:ext cx="618476" cy="479180"/>
        </a:xfrm>
        <a:prstGeom prst="rect">
          <a:avLst/>
        </a:prstGeom>
      </xdr:spPr>
    </xdr:pic>
    <xdr:clientData/>
  </xdr:twoCellAnchor>
  <xdr:twoCellAnchor editAs="oneCell">
    <xdr:from>
      <xdr:col>2</xdr:col>
      <xdr:colOff>0</xdr:colOff>
      <xdr:row>11</xdr:row>
      <xdr:rowOff>0</xdr:rowOff>
    </xdr:from>
    <xdr:to>
      <xdr:col>2</xdr:col>
      <xdr:colOff>618476</xdr:colOff>
      <xdr:row>12</xdr:row>
      <xdr:rowOff>174380</xdr:rowOff>
    </xdr:to>
    <xdr:pic>
      <xdr:nvPicPr>
        <xdr:cNvPr id="19" name="図 18">
          <a:extLst>
            <a:ext uri="{FF2B5EF4-FFF2-40B4-BE49-F238E27FC236}">
              <a16:creationId xmlns:a16="http://schemas.microsoft.com/office/drawing/2014/main" id="{A2B2CD4E-B072-42DA-8425-4CDC2E78D837}"/>
            </a:ext>
          </a:extLst>
        </xdr:cNvPr>
        <xdr:cNvPicPr>
          <a:picLocks noChangeAspect="1"/>
        </xdr:cNvPicPr>
      </xdr:nvPicPr>
      <xdr:blipFill>
        <a:blip xmlns:r="http://schemas.openxmlformats.org/officeDocument/2006/relationships" r:embed="rId2"/>
        <a:stretch>
          <a:fillRect/>
        </a:stretch>
      </xdr:blipFill>
      <xdr:spPr>
        <a:xfrm>
          <a:off x="2181225" y="6877050"/>
          <a:ext cx="618476" cy="479180"/>
        </a:xfrm>
        <a:prstGeom prst="rect">
          <a:avLst/>
        </a:prstGeom>
      </xdr:spPr>
    </xdr:pic>
    <xdr:clientData/>
  </xdr:twoCellAnchor>
  <xdr:twoCellAnchor editAs="oneCell">
    <xdr:from>
      <xdr:col>3</xdr:col>
      <xdr:colOff>514351</xdr:colOff>
      <xdr:row>3</xdr:row>
      <xdr:rowOff>9526</xdr:rowOff>
    </xdr:from>
    <xdr:to>
      <xdr:col>3</xdr:col>
      <xdr:colOff>1062281</xdr:colOff>
      <xdr:row>4</xdr:row>
      <xdr:rowOff>123826</xdr:rowOff>
    </xdr:to>
    <xdr:pic>
      <xdr:nvPicPr>
        <xdr:cNvPr id="20" name="図 19">
          <a:extLst>
            <a:ext uri="{FF2B5EF4-FFF2-40B4-BE49-F238E27FC236}">
              <a16:creationId xmlns:a16="http://schemas.microsoft.com/office/drawing/2014/main" id="{AD1E1AC4-D269-46E2-9DAC-9C98AC381B9E}"/>
            </a:ext>
          </a:extLst>
        </xdr:cNvPr>
        <xdr:cNvPicPr>
          <a:picLocks noChangeAspect="1"/>
        </xdr:cNvPicPr>
      </xdr:nvPicPr>
      <xdr:blipFill>
        <a:blip xmlns:r="http://schemas.openxmlformats.org/officeDocument/2006/relationships" r:embed="rId3"/>
        <a:stretch>
          <a:fillRect/>
        </a:stretch>
      </xdr:blipFill>
      <xdr:spPr>
        <a:xfrm>
          <a:off x="4724401" y="2009776"/>
          <a:ext cx="547930" cy="419100"/>
        </a:xfrm>
        <a:prstGeom prst="rect">
          <a:avLst/>
        </a:prstGeom>
      </xdr:spPr>
    </xdr:pic>
    <xdr:clientData/>
  </xdr:twoCellAnchor>
  <xdr:twoCellAnchor editAs="oneCell">
    <xdr:from>
      <xdr:col>5</xdr:col>
      <xdr:colOff>0</xdr:colOff>
      <xdr:row>3</xdr:row>
      <xdr:rowOff>0</xdr:rowOff>
    </xdr:from>
    <xdr:to>
      <xdr:col>5</xdr:col>
      <xdr:colOff>664127</xdr:colOff>
      <xdr:row>4</xdr:row>
      <xdr:rowOff>203177</xdr:rowOff>
    </xdr:to>
    <xdr:pic>
      <xdr:nvPicPr>
        <xdr:cNvPr id="25" name="図 24">
          <a:extLst>
            <a:ext uri="{FF2B5EF4-FFF2-40B4-BE49-F238E27FC236}">
              <a16:creationId xmlns:a16="http://schemas.microsoft.com/office/drawing/2014/main" id="{649B4D9F-AD1B-462D-BADA-7A60E17C9496}"/>
            </a:ext>
          </a:extLst>
        </xdr:cNvPr>
        <xdr:cNvPicPr>
          <a:picLocks noChangeAspect="1"/>
        </xdr:cNvPicPr>
      </xdr:nvPicPr>
      <xdr:blipFill>
        <a:blip xmlns:r="http://schemas.openxmlformats.org/officeDocument/2006/relationships" r:embed="rId3"/>
        <a:stretch>
          <a:fillRect/>
        </a:stretch>
      </xdr:blipFill>
      <xdr:spPr>
        <a:xfrm>
          <a:off x="8267700" y="2000250"/>
          <a:ext cx="664127" cy="507977"/>
        </a:xfrm>
        <a:prstGeom prst="rect">
          <a:avLst/>
        </a:prstGeom>
      </xdr:spPr>
    </xdr:pic>
    <xdr:clientData/>
  </xdr:twoCellAnchor>
  <xdr:twoCellAnchor editAs="oneCell">
    <xdr:from>
      <xdr:col>5</xdr:col>
      <xdr:colOff>0</xdr:colOff>
      <xdr:row>9</xdr:row>
      <xdr:rowOff>0</xdr:rowOff>
    </xdr:from>
    <xdr:to>
      <xdr:col>5</xdr:col>
      <xdr:colOff>664127</xdr:colOff>
      <xdr:row>10</xdr:row>
      <xdr:rowOff>203177</xdr:rowOff>
    </xdr:to>
    <xdr:pic>
      <xdr:nvPicPr>
        <xdr:cNvPr id="28" name="図 27">
          <a:extLst>
            <a:ext uri="{FF2B5EF4-FFF2-40B4-BE49-F238E27FC236}">
              <a16:creationId xmlns:a16="http://schemas.microsoft.com/office/drawing/2014/main" id="{CE0A573A-1BE1-4430-B746-661119C07C55}"/>
            </a:ext>
          </a:extLst>
        </xdr:cNvPr>
        <xdr:cNvPicPr>
          <a:picLocks noChangeAspect="1"/>
        </xdr:cNvPicPr>
      </xdr:nvPicPr>
      <xdr:blipFill>
        <a:blip xmlns:r="http://schemas.openxmlformats.org/officeDocument/2006/relationships" r:embed="rId3"/>
        <a:stretch>
          <a:fillRect/>
        </a:stretch>
      </xdr:blipFill>
      <xdr:spPr>
        <a:xfrm>
          <a:off x="8267700" y="5657850"/>
          <a:ext cx="664127" cy="507977"/>
        </a:xfrm>
        <a:prstGeom prst="rect">
          <a:avLst/>
        </a:prstGeom>
      </xdr:spPr>
    </xdr:pic>
    <xdr:clientData/>
  </xdr:twoCellAnchor>
  <xdr:twoCellAnchor editAs="oneCell">
    <xdr:from>
      <xdr:col>2</xdr:col>
      <xdr:colOff>1981200</xdr:colOff>
      <xdr:row>5</xdr:row>
      <xdr:rowOff>9525</xdr:rowOff>
    </xdr:from>
    <xdr:to>
      <xdr:col>3</xdr:col>
      <xdr:colOff>392604</xdr:colOff>
      <xdr:row>6</xdr:row>
      <xdr:rowOff>123825</xdr:rowOff>
    </xdr:to>
    <xdr:pic>
      <xdr:nvPicPr>
        <xdr:cNvPr id="31" name="図 30">
          <a:extLst>
            <a:ext uri="{FF2B5EF4-FFF2-40B4-BE49-F238E27FC236}">
              <a16:creationId xmlns:a16="http://schemas.microsoft.com/office/drawing/2014/main" id="{82ED9840-1EE2-4BE3-AE08-4AEBC07B3820}"/>
            </a:ext>
          </a:extLst>
        </xdr:cNvPr>
        <xdr:cNvPicPr>
          <a:picLocks noChangeAspect="1"/>
        </xdr:cNvPicPr>
      </xdr:nvPicPr>
      <xdr:blipFill>
        <a:blip xmlns:r="http://schemas.openxmlformats.org/officeDocument/2006/relationships" r:embed="rId1"/>
        <a:stretch>
          <a:fillRect/>
        </a:stretch>
      </xdr:blipFill>
      <xdr:spPr>
        <a:xfrm>
          <a:off x="4162425" y="3228975"/>
          <a:ext cx="440229" cy="419100"/>
        </a:xfrm>
        <a:prstGeom prst="rect">
          <a:avLst/>
        </a:prstGeom>
      </xdr:spPr>
    </xdr:pic>
    <xdr:clientData/>
  </xdr:twoCellAnchor>
  <xdr:twoCellAnchor editAs="oneCell">
    <xdr:from>
      <xdr:col>3</xdr:col>
      <xdr:colOff>0</xdr:colOff>
      <xdr:row>7</xdr:row>
      <xdr:rowOff>0</xdr:rowOff>
    </xdr:from>
    <xdr:to>
      <xdr:col>3</xdr:col>
      <xdr:colOff>440229</xdr:colOff>
      <xdr:row>8</xdr:row>
      <xdr:rowOff>114300</xdr:rowOff>
    </xdr:to>
    <xdr:pic>
      <xdr:nvPicPr>
        <xdr:cNvPr id="32" name="図 31">
          <a:extLst>
            <a:ext uri="{FF2B5EF4-FFF2-40B4-BE49-F238E27FC236}">
              <a16:creationId xmlns:a16="http://schemas.microsoft.com/office/drawing/2014/main" id="{5E20FC2E-2C6B-4E59-AC2A-6DD49FD6DCF7}"/>
            </a:ext>
          </a:extLst>
        </xdr:cNvPr>
        <xdr:cNvPicPr>
          <a:picLocks noChangeAspect="1"/>
        </xdr:cNvPicPr>
      </xdr:nvPicPr>
      <xdr:blipFill>
        <a:blip xmlns:r="http://schemas.openxmlformats.org/officeDocument/2006/relationships" r:embed="rId1"/>
        <a:stretch>
          <a:fillRect/>
        </a:stretch>
      </xdr:blipFill>
      <xdr:spPr>
        <a:xfrm>
          <a:off x="4210050" y="4524375"/>
          <a:ext cx="440229" cy="419100"/>
        </a:xfrm>
        <a:prstGeom prst="rect">
          <a:avLst/>
        </a:prstGeom>
      </xdr:spPr>
    </xdr:pic>
    <xdr:clientData/>
  </xdr:twoCellAnchor>
  <xdr:twoCellAnchor editAs="oneCell">
    <xdr:from>
      <xdr:col>3</xdr:col>
      <xdr:colOff>0</xdr:colOff>
      <xdr:row>9</xdr:row>
      <xdr:rowOff>0</xdr:rowOff>
    </xdr:from>
    <xdr:to>
      <xdr:col>3</xdr:col>
      <xdr:colOff>440229</xdr:colOff>
      <xdr:row>10</xdr:row>
      <xdr:rowOff>114300</xdr:rowOff>
    </xdr:to>
    <xdr:pic>
      <xdr:nvPicPr>
        <xdr:cNvPr id="33" name="図 32">
          <a:extLst>
            <a:ext uri="{FF2B5EF4-FFF2-40B4-BE49-F238E27FC236}">
              <a16:creationId xmlns:a16="http://schemas.microsoft.com/office/drawing/2014/main" id="{2011A63D-060A-4360-A563-7AD2004C470C}"/>
            </a:ext>
          </a:extLst>
        </xdr:cNvPr>
        <xdr:cNvPicPr>
          <a:picLocks noChangeAspect="1"/>
        </xdr:cNvPicPr>
      </xdr:nvPicPr>
      <xdr:blipFill>
        <a:blip xmlns:r="http://schemas.openxmlformats.org/officeDocument/2006/relationships" r:embed="rId1"/>
        <a:stretch>
          <a:fillRect/>
        </a:stretch>
      </xdr:blipFill>
      <xdr:spPr>
        <a:xfrm>
          <a:off x="4210050" y="5743575"/>
          <a:ext cx="440229" cy="419100"/>
        </a:xfrm>
        <a:prstGeom prst="rect">
          <a:avLst/>
        </a:prstGeom>
      </xdr:spPr>
    </xdr:pic>
    <xdr:clientData/>
  </xdr:twoCellAnchor>
  <xdr:twoCellAnchor editAs="oneCell">
    <xdr:from>
      <xdr:col>3</xdr:col>
      <xdr:colOff>0</xdr:colOff>
      <xdr:row>11</xdr:row>
      <xdr:rowOff>0</xdr:rowOff>
    </xdr:from>
    <xdr:to>
      <xdr:col>3</xdr:col>
      <xdr:colOff>440229</xdr:colOff>
      <xdr:row>12</xdr:row>
      <xdr:rowOff>114300</xdr:rowOff>
    </xdr:to>
    <xdr:pic>
      <xdr:nvPicPr>
        <xdr:cNvPr id="34" name="図 33">
          <a:extLst>
            <a:ext uri="{FF2B5EF4-FFF2-40B4-BE49-F238E27FC236}">
              <a16:creationId xmlns:a16="http://schemas.microsoft.com/office/drawing/2014/main" id="{3CB82EF2-A69C-4D2A-8F6C-0E03AA63C89C}"/>
            </a:ext>
          </a:extLst>
        </xdr:cNvPr>
        <xdr:cNvPicPr>
          <a:picLocks noChangeAspect="1"/>
        </xdr:cNvPicPr>
      </xdr:nvPicPr>
      <xdr:blipFill>
        <a:blip xmlns:r="http://schemas.openxmlformats.org/officeDocument/2006/relationships" r:embed="rId1"/>
        <a:stretch>
          <a:fillRect/>
        </a:stretch>
      </xdr:blipFill>
      <xdr:spPr>
        <a:xfrm>
          <a:off x="4210050" y="6962775"/>
          <a:ext cx="440229" cy="419100"/>
        </a:xfrm>
        <a:prstGeom prst="rect">
          <a:avLst/>
        </a:prstGeom>
      </xdr:spPr>
    </xdr:pic>
    <xdr:clientData/>
  </xdr:twoCellAnchor>
  <xdr:twoCellAnchor editAs="oneCell">
    <xdr:from>
      <xdr:col>3</xdr:col>
      <xdr:colOff>523875</xdr:colOff>
      <xdr:row>5</xdr:row>
      <xdr:rowOff>0</xdr:rowOff>
    </xdr:from>
    <xdr:to>
      <xdr:col>3</xdr:col>
      <xdr:colOff>1071805</xdr:colOff>
      <xdr:row>6</xdr:row>
      <xdr:rowOff>114300</xdr:rowOff>
    </xdr:to>
    <xdr:pic>
      <xdr:nvPicPr>
        <xdr:cNvPr id="35" name="図 34">
          <a:extLst>
            <a:ext uri="{FF2B5EF4-FFF2-40B4-BE49-F238E27FC236}">
              <a16:creationId xmlns:a16="http://schemas.microsoft.com/office/drawing/2014/main" id="{88DDDEDF-A721-4220-9D95-4EA224DD6A89}"/>
            </a:ext>
          </a:extLst>
        </xdr:cNvPr>
        <xdr:cNvPicPr>
          <a:picLocks noChangeAspect="1"/>
        </xdr:cNvPicPr>
      </xdr:nvPicPr>
      <xdr:blipFill>
        <a:blip xmlns:r="http://schemas.openxmlformats.org/officeDocument/2006/relationships" r:embed="rId3"/>
        <a:stretch>
          <a:fillRect/>
        </a:stretch>
      </xdr:blipFill>
      <xdr:spPr>
        <a:xfrm>
          <a:off x="4733925" y="3219450"/>
          <a:ext cx="547930" cy="419100"/>
        </a:xfrm>
        <a:prstGeom prst="rect">
          <a:avLst/>
        </a:prstGeom>
      </xdr:spPr>
    </xdr:pic>
    <xdr:clientData/>
  </xdr:twoCellAnchor>
  <xdr:twoCellAnchor editAs="oneCell">
    <xdr:from>
      <xdr:col>3</xdr:col>
      <xdr:colOff>504825</xdr:colOff>
      <xdr:row>7</xdr:row>
      <xdr:rowOff>0</xdr:rowOff>
    </xdr:from>
    <xdr:to>
      <xdr:col>3</xdr:col>
      <xdr:colOff>1052755</xdr:colOff>
      <xdr:row>8</xdr:row>
      <xdr:rowOff>114300</xdr:rowOff>
    </xdr:to>
    <xdr:pic>
      <xdr:nvPicPr>
        <xdr:cNvPr id="36" name="図 35">
          <a:extLst>
            <a:ext uri="{FF2B5EF4-FFF2-40B4-BE49-F238E27FC236}">
              <a16:creationId xmlns:a16="http://schemas.microsoft.com/office/drawing/2014/main" id="{C13A6879-6A06-42A0-A865-5BF23FEA5704}"/>
            </a:ext>
          </a:extLst>
        </xdr:cNvPr>
        <xdr:cNvPicPr>
          <a:picLocks noChangeAspect="1"/>
        </xdr:cNvPicPr>
      </xdr:nvPicPr>
      <xdr:blipFill>
        <a:blip xmlns:r="http://schemas.openxmlformats.org/officeDocument/2006/relationships" r:embed="rId3"/>
        <a:stretch>
          <a:fillRect/>
        </a:stretch>
      </xdr:blipFill>
      <xdr:spPr>
        <a:xfrm>
          <a:off x="4714875" y="4524375"/>
          <a:ext cx="547930" cy="419100"/>
        </a:xfrm>
        <a:prstGeom prst="rect">
          <a:avLst/>
        </a:prstGeom>
      </xdr:spPr>
    </xdr:pic>
    <xdr:clientData/>
  </xdr:twoCellAnchor>
  <xdr:twoCellAnchor editAs="oneCell">
    <xdr:from>
      <xdr:col>3</xdr:col>
      <xdr:colOff>523875</xdr:colOff>
      <xdr:row>11</xdr:row>
      <xdr:rowOff>0</xdr:rowOff>
    </xdr:from>
    <xdr:to>
      <xdr:col>3</xdr:col>
      <xdr:colOff>1071805</xdr:colOff>
      <xdr:row>12</xdr:row>
      <xdr:rowOff>114300</xdr:rowOff>
    </xdr:to>
    <xdr:pic>
      <xdr:nvPicPr>
        <xdr:cNvPr id="37" name="図 36">
          <a:extLst>
            <a:ext uri="{FF2B5EF4-FFF2-40B4-BE49-F238E27FC236}">
              <a16:creationId xmlns:a16="http://schemas.microsoft.com/office/drawing/2014/main" id="{A4F9AC4A-0194-4F69-B7B8-F9EC9D553020}"/>
            </a:ext>
          </a:extLst>
        </xdr:cNvPr>
        <xdr:cNvPicPr>
          <a:picLocks noChangeAspect="1"/>
        </xdr:cNvPicPr>
      </xdr:nvPicPr>
      <xdr:blipFill>
        <a:blip xmlns:r="http://schemas.openxmlformats.org/officeDocument/2006/relationships" r:embed="rId3"/>
        <a:stretch>
          <a:fillRect/>
        </a:stretch>
      </xdr:blipFill>
      <xdr:spPr>
        <a:xfrm>
          <a:off x="4733925" y="6962775"/>
          <a:ext cx="547930" cy="419100"/>
        </a:xfrm>
        <a:prstGeom prst="rect">
          <a:avLst/>
        </a:prstGeom>
      </xdr:spPr>
    </xdr:pic>
    <xdr:clientData/>
  </xdr:twoCellAnchor>
  <xdr:twoCellAnchor editAs="oneCell">
    <xdr:from>
      <xdr:col>3</xdr:col>
      <xdr:colOff>495300</xdr:colOff>
      <xdr:row>9</xdr:row>
      <xdr:rowOff>0</xdr:rowOff>
    </xdr:from>
    <xdr:to>
      <xdr:col>3</xdr:col>
      <xdr:colOff>1043230</xdr:colOff>
      <xdr:row>10</xdr:row>
      <xdr:rowOff>114300</xdr:rowOff>
    </xdr:to>
    <xdr:pic>
      <xdr:nvPicPr>
        <xdr:cNvPr id="38" name="図 37">
          <a:extLst>
            <a:ext uri="{FF2B5EF4-FFF2-40B4-BE49-F238E27FC236}">
              <a16:creationId xmlns:a16="http://schemas.microsoft.com/office/drawing/2014/main" id="{34AED510-B978-4335-BD40-D22D794A592D}"/>
            </a:ext>
          </a:extLst>
        </xdr:cNvPr>
        <xdr:cNvPicPr>
          <a:picLocks noChangeAspect="1"/>
        </xdr:cNvPicPr>
      </xdr:nvPicPr>
      <xdr:blipFill>
        <a:blip xmlns:r="http://schemas.openxmlformats.org/officeDocument/2006/relationships" r:embed="rId3"/>
        <a:stretch>
          <a:fillRect/>
        </a:stretch>
      </xdr:blipFill>
      <xdr:spPr>
        <a:xfrm>
          <a:off x="4705350" y="5743575"/>
          <a:ext cx="547930" cy="419100"/>
        </a:xfrm>
        <a:prstGeom prst="rect">
          <a:avLst/>
        </a:prstGeom>
      </xdr:spPr>
    </xdr:pic>
    <xdr:clientData/>
  </xdr:twoCellAnchor>
  <xdr:twoCellAnchor editAs="oneCell">
    <xdr:from>
      <xdr:col>5</xdr:col>
      <xdr:colOff>0</xdr:colOff>
      <xdr:row>7</xdr:row>
      <xdr:rowOff>0</xdr:rowOff>
    </xdr:from>
    <xdr:to>
      <xdr:col>5</xdr:col>
      <xdr:colOff>547930</xdr:colOff>
      <xdr:row>8</xdr:row>
      <xdr:rowOff>114300</xdr:rowOff>
    </xdr:to>
    <xdr:pic>
      <xdr:nvPicPr>
        <xdr:cNvPr id="39" name="図 38">
          <a:extLst>
            <a:ext uri="{FF2B5EF4-FFF2-40B4-BE49-F238E27FC236}">
              <a16:creationId xmlns:a16="http://schemas.microsoft.com/office/drawing/2014/main" id="{749140E2-4D0E-42E2-A6D4-2E659B845526}"/>
            </a:ext>
          </a:extLst>
        </xdr:cNvPr>
        <xdr:cNvPicPr>
          <a:picLocks noChangeAspect="1"/>
        </xdr:cNvPicPr>
      </xdr:nvPicPr>
      <xdr:blipFill>
        <a:blip xmlns:r="http://schemas.openxmlformats.org/officeDocument/2006/relationships" r:embed="rId3"/>
        <a:stretch>
          <a:fillRect/>
        </a:stretch>
      </xdr:blipFill>
      <xdr:spPr>
        <a:xfrm>
          <a:off x="8267700" y="4524375"/>
          <a:ext cx="547930" cy="419100"/>
        </a:xfrm>
        <a:prstGeom prst="rect">
          <a:avLst/>
        </a:prstGeom>
      </xdr:spPr>
    </xdr:pic>
    <xdr:clientData/>
  </xdr:twoCellAnchor>
  <xdr:twoCellAnchor editAs="oneCell">
    <xdr:from>
      <xdr:col>5</xdr:col>
      <xdr:colOff>0</xdr:colOff>
      <xdr:row>5</xdr:row>
      <xdr:rowOff>0</xdr:rowOff>
    </xdr:from>
    <xdr:to>
      <xdr:col>5</xdr:col>
      <xdr:colOff>547930</xdr:colOff>
      <xdr:row>6</xdr:row>
      <xdr:rowOff>114300</xdr:rowOff>
    </xdr:to>
    <xdr:pic>
      <xdr:nvPicPr>
        <xdr:cNvPr id="43" name="図 42">
          <a:extLst>
            <a:ext uri="{FF2B5EF4-FFF2-40B4-BE49-F238E27FC236}">
              <a16:creationId xmlns:a16="http://schemas.microsoft.com/office/drawing/2014/main" id="{6E5B9966-BCE3-4CD0-B285-29412454F5E9}"/>
            </a:ext>
          </a:extLst>
        </xdr:cNvPr>
        <xdr:cNvPicPr>
          <a:picLocks noChangeAspect="1"/>
        </xdr:cNvPicPr>
      </xdr:nvPicPr>
      <xdr:blipFill>
        <a:blip xmlns:r="http://schemas.openxmlformats.org/officeDocument/2006/relationships" r:embed="rId3"/>
        <a:stretch>
          <a:fillRect/>
        </a:stretch>
      </xdr:blipFill>
      <xdr:spPr>
        <a:xfrm>
          <a:off x="8267700" y="3219450"/>
          <a:ext cx="547930" cy="419100"/>
        </a:xfrm>
        <a:prstGeom prst="rect">
          <a:avLst/>
        </a:prstGeom>
      </xdr:spPr>
    </xdr:pic>
    <xdr:clientData/>
  </xdr:twoCellAnchor>
  <xdr:oneCellAnchor>
    <xdr:from>
      <xdr:col>3</xdr:col>
      <xdr:colOff>523875</xdr:colOff>
      <xdr:row>11</xdr:row>
      <xdr:rowOff>0</xdr:rowOff>
    </xdr:from>
    <xdr:ext cx="547930" cy="419100"/>
    <xdr:pic>
      <xdr:nvPicPr>
        <xdr:cNvPr id="29" name="図 28">
          <a:extLst>
            <a:ext uri="{FF2B5EF4-FFF2-40B4-BE49-F238E27FC236}">
              <a16:creationId xmlns:a16="http://schemas.microsoft.com/office/drawing/2014/main" id="{0A4FA886-C52A-4D49-94F1-2E2C4C80002A}"/>
            </a:ext>
          </a:extLst>
        </xdr:cNvPr>
        <xdr:cNvPicPr>
          <a:picLocks noChangeAspect="1"/>
        </xdr:cNvPicPr>
      </xdr:nvPicPr>
      <xdr:blipFill>
        <a:blip xmlns:r="http://schemas.openxmlformats.org/officeDocument/2006/relationships" r:embed="rId3"/>
        <a:stretch>
          <a:fillRect/>
        </a:stretch>
      </xdr:blipFill>
      <xdr:spPr>
        <a:xfrm>
          <a:off x="4733925" y="3219450"/>
          <a:ext cx="547930" cy="419100"/>
        </a:xfrm>
        <a:prstGeom prst="rect">
          <a:avLst/>
        </a:prstGeom>
      </xdr:spPr>
    </xdr:pic>
    <xdr:clientData/>
  </xdr:oneCellAnchor>
  <xdr:oneCellAnchor>
    <xdr:from>
      <xdr:col>2</xdr:col>
      <xdr:colOff>685800</xdr:colOff>
      <xdr:row>1</xdr:row>
      <xdr:rowOff>847726</xdr:rowOff>
    </xdr:from>
    <xdr:ext cx="521613" cy="399221"/>
    <xdr:pic>
      <xdr:nvPicPr>
        <xdr:cNvPr id="30" name="図 29">
          <a:extLst>
            <a:ext uri="{FF2B5EF4-FFF2-40B4-BE49-F238E27FC236}">
              <a16:creationId xmlns:a16="http://schemas.microsoft.com/office/drawing/2014/main" id="{0E92AA57-1E6C-44B5-B787-14024E978A2B}"/>
            </a:ext>
          </a:extLst>
        </xdr:cNvPr>
        <xdr:cNvPicPr>
          <a:picLocks noChangeAspect="1"/>
        </xdr:cNvPicPr>
      </xdr:nvPicPr>
      <xdr:blipFill>
        <a:blip xmlns:r="http://schemas.openxmlformats.org/officeDocument/2006/relationships" r:embed="rId3"/>
        <a:stretch>
          <a:fillRect/>
        </a:stretch>
      </xdr:blipFill>
      <xdr:spPr>
        <a:xfrm>
          <a:off x="2867025" y="962026"/>
          <a:ext cx="521613" cy="399221"/>
        </a:xfrm>
        <a:prstGeom prst="rect">
          <a:avLst/>
        </a:prstGeom>
      </xdr:spPr>
    </xdr:pic>
    <xdr:clientData/>
  </xdr:oneCellAnchor>
  <xdr:oneCellAnchor>
    <xdr:from>
      <xdr:col>2</xdr:col>
      <xdr:colOff>771525</xdr:colOff>
      <xdr:row>0</xdr:row>
      <xdr:rowOff>76201</xdr:rowOff>
    </xdr:from>
    <xdr:ext cx="401717" cy="381942"/>
    <xdr:pic>
      <xdr:nvPicPr>
        <xdr:cNvPr id="40" name="図 39">
          <a:extLst>
            <a:ext uri="{FF2B5EF4-FFF2-40B4-BE49-F238E27FC236}">
              <a16:creationId xmlns:a16="http://schemas.microsoft.com/office/drawing/2014/main" id="{EA0C98F3-1ED6-4252-9323-261EEAA65377}"/>
            </a:ext>
          </a:extLst>
        </xdr:cNvPr>
        <xdr:cNvPicPr>
          <a:picLocks noChangeAspect="1"/>
        </xdr:cNvPicPr>
      </xdr:nvPicPr>
      <xdr:blipFill>
        <a:blip xmlns:r="http://schemas.openxmlformats.org/officeDocument/2006/relationships" r:embed="rId1"/>
        <a:stretch>
          <a:fillRect/>
        </a:stretch>
      </xdr:blipFill>
      <xdr:spPr>
        <a:xfrm>
          <a:off x="2952750" y="76201"/>
          <a:ext cx="401717" cy="381942"/>
        </a:xfrm>
        <a:prstGeom prst="rect">
          <a:avLst/>
        </a:prstGeom>
      </xdr:spPr>
    </xdr:pic>
    <xdr:clientData/>
  </xdr:oneCellAnchor>
  <xdr:twoCellAnchor editAs="oneCell">
    <xdr:from>
      <xdr:col>6</xdr:col>
      <xdr:colOff>1162050</xdr:colOff>
      <xdr:row>1</xdr:row>
      <xdr:rowOff>114301</xdr:rowOff>
    </xdr:from>
    <xdr:to>
      <xdr:col>7</xdr:col>
      <xdr:colOff>320897</xdr:colOff>
      <xdr:row>1</xdr:row>
      <xdr:rowOff>405655</xdr:rowOff>
    </xdr:to>
    <xdr:pic>
      <xdr:nvPicPr>
        <xdr:cNvPr id="41" name="図 40">
          <a:extLst>
            <a:ext uri="{FF2B5EF4-FFF2-40B4-BE49-F238E27FC236}">
              <a16:creationId xmlns:a16="http://schemas.microsoft.com/office/drawing/2014/main" id="{17AE7DD7-C775-402B-91B5-4461378D65A3}"/>
            </a:ext>
          </a:extLst>
        </xdr:cNvPr>
        <xdr:cNvPicPr>
          <a:picLocks noChangeAspect="1"/>
        </xdr:cNvPicPr>
      </xdr:nvPicPr>
      <xdr:blipFill>
        <a:blip xmlns:r="http://schemas.openxmlformats.org/officeDocument/2006/relationships" r:embed="rId4"/>
        <a:stretch>
          <a:fillRect/>
        </a:stretch>
      </xdr:blipFill>
      <xdr:spPr>
        <a:xfrm>
          <a:off x="11458575" y="228601"/>
          <a:ext cx="1187672" cy="291354"/>
        </a:xfrm>
        <a:prstGeom prst="rect">
          <a:avLst/>
        </a:prstGeom>
      </xdr:spPr>
    </xdr:pic>
    <xdr:clientData/>
  </xdr:twoCellAnchor>
  <xdr:twoCellAnchor editAs="oneCell">
    <xdr:from>
      <xdr:col>6</xdr:col>
      <xdr:colOff>1076325</xdr:colOff>
      <xdr:row>1</xdr:row>
      <xdr:rowOff>1000126</xdr:rowOff>
    </xdr:from>
    <xdr:to>
      <xdr:col>6</xdr:col>
      <xdr:colOff>1414654</xdr:colOff>
      <xdr:row>1</xdr:row>
      <xdr:rowOff>1262255</xdr:rowOff>
    </xdr:to>
    <xdr:pic>
      <xdr:nvPicPr>
        <xdr:cNvPr id="42" name="図 41">
          <a:extLst>
            <a:ext uri="{FF2B5EF4-FFF2-40B4-BE49-F238E27FC236}">
              <a16:creationId xmlns:a16="http://schemas.microsoft.com/office/drawing/2014/main" id="{4E72D9CF-26D6-404F-95F7-0713A7CFA48C}"/>
            </a:ext>
          </a:extLst>
        </xdr:cNvPr>
        <xdr:cNvPicPr>
          <a:picLocks noChangeAspect="1"/>
        </xdr:cNvPicPr>
      </xdr:nvPicPr>
      <xdr:blipFill>
        <a:blip xmlns:r="http://schemas.openxmlformats.org/officeDocument/2006/relationships" r:embed="rId2"/>
        <a:stretch>
          <a:fillRect/>
        </a:stretch>
      </xdr:blipFill>
      <xdr:spPr>
        <a:xfrm>
          <a:off x="11372850" y="1114426"/>
          <a:ext cx="338329" cy="262129"/>
        </a:xfrm>
        <a:prstGeom prst="rect">
          <a:avLst/>
        </a:prstGeom>
      </xdr:spPr>
    </xdr:pic>
    <xdr:clientData/>
  </xdr:twoCellAnchor>
  <xdr:twoCellAnchor editAs="oneCell">
    <xdr:from>
      <xdr:col>3</xdr:col>
      <xdr:colOff>857250</xdr:colOff>
      <xdr:row>10</xdr:row>
      <xdr:rowOff>533400</xdr:rowOff>
    </xdr:from>
    <xdr:to>
      <xdr:col>4</xdr:col>
      <xdr:colOff>16097</xdr:colOff>
      <xdr:row>10</xdr:row>
      <xdr:rowOff>824754</xdr:rowOff>
    </xdr:to>
    <xdr:pic>
      <xdr:nvPicPr>
        <xdr:cNvPr id="45" name="図 44">
          <a:extLst>
            <a:ext uri="{FF2B5EF4-FFF2-40B4-BE49-F238E27FC236}">
              <a16:creationId xmlns:a16="http://schemas.microsoft.com/office/drawing/2014/main" id="{C549B029-6B70-44C9-AE4D-B04FB8E73920}"/>
            </a:ext>
          </a:extLst>
        </xdr:cNvPr>
        <xdr:cNvPicPr>
          <a:picLocks noChangeAspect="1"/>
        </xdr:cNvPicPr>
      </xdr:nvPicPr>
      <xdr:blipFill>
        <a:blip xmlns:r="http://schemas.openxmlformats.org/officeDocument/2006/relationships" r:embed="rId4"/>
        <a:stretch>
          <a:fillRect/>
        </a:stretch>
      </xdr:blipFill>
      <xdr:spPr>
        <a:xfrm>
          <a:off x="5067300" y="6581775"/>
          <a:ext cx="1187672" cy="291354"/>
        </a:xfrm>
        <a:prstGeom prst="rect">
          <a:avLst/>
        </a:prstGeom>
      </xdr:spPr>
    </xdr:pic>
    <xdr:clientData/>
  </xdr:twoCellAnchor>
  <xdr:oneCellAnchor>
    <xdr:from>
      <xdr:col>2</xdr:col>
      <xdr:colOff>0</xdr:colOff>
      <xdr:row>11</xdr:row>
      <xdr:rowOff>0</xdr:rowOff>
    </xdr:from>
    <xdr:ext cx="618476" cy="479180"/>
    <xdr:pic>
      <xdr:nvPicPr>
        <xdr:cNvPr id="46" name="図 45">
          <a:extLst>
            <a:ext uri="{FF2B5EF4-FFF2-40B4-BE49-F238E27FC236}">
              <a16:creationId xmlns:a16="http://schemas.microsoft.com/office/drawing/2014/main" id="{E9CFABBD-F918-4896-AFE3-24BAD3CA162F}"/>
            </a:ext>
          </a:extLst>
        </xdr:cNvPr>
        <xdr:cNvPicPr>
          <a:picLocks noChangeAspect="1"/>
        </xdr:cNvPicPr>
      </xdr:nvPicPr>
      <xdr:blipFill>
        <a:blip xmlns:r="http://schemas.openxmlformats.org/officeDocument/2006/relationships" r:embed="rId2"/>
        <a:stretch>
          <a:fillRect/>
        </a:stretch>
      </xdr:blipFill>
      <xdr:spPr>
        <a:xfrm>
          <a:off x="2181225" y="4524375"/>
          <a:ext cx="618476" cy="47918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2</xdr:col>
      <xdr:colOff>133351</xdr:colOff>
      <xdr:row>0</xdr:row>
      <xdr:rowOff>0</xdr:rowOff>
    </xdr:from>
    <xdr:to>
      <xdr:col>7</xdr:col>
      <xdr:colOff>2044390</xdr:colOff>
      <xdr:row>1</xdr:row>
      <xdr:rowOff>1196432</xdr:rowOff>
    </xdr:to>
    <xdr:sp macro="" textlink="">
      <xdr:nvSpPr>
        <xdr:cNvPr id="3" name="テキスト ボックス 2">
          <a:extLst>
            <a:ext uri="{FF2B5EF4-FFF2-40B4-BE49-F238E27FC236}">
              <a16:creationId xmlns:a16="http://schemas.microsoft.com/office/drawing/2014/main" id="{1C7BE84A-76E6-4103-9CAE-238981F99447}"/>
            </a:ext>
          </a:extLst>
        </xdr:cNvPr>
        <xdr:cNvSpPr txBox="1"/>
      </xdr:nvSpPr>
      <xdr:spPr>
        <a:xfrm>
          <a:off x="2375211" y="0"/>
          <a:ext cx="12365307" cy="131259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まんまる</a:t>
          </a:r>
          <a:r>
            <a:rPr kumimoji="1" lang="en-US" altLang="ja-JP" sz="1400">
              <a:latin typeface="BIZ UDPゴシック" panose="020B0400000000000000" pitchFamily="50" charset="-128"/>
              <a:ea typeface="BIZ UDPゴシック" panose="020B0400000000000000" pitchFamily="50" charset="-128"/>
            </a:rPr>
            <a:t>Day   </a:t>
          </a:r>
          <a:r>
            <a:rPr kumimoji="1" lang="ja-JP" altLang="en-US" sz="1400">
              <a:latin typeface="BIZ UDPゴシック" panose="020B0400000000000000" pitchFamily="50" charset="-128"/>
              <a:ea typeface="BIZ UDPゴシック" panose="020B0400000000000000" pitchFamily="50" charset="-128"/>
            </a:rPr>
            <a:t>月曜日・土曜日</a:t>
          </a:r>
          <a:r>
            <a:rPr kumimoji="1" lang="ja-JP" altLang="en-US" sz="1400" baseline="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9</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分～１１時３０分　１４時～１６時</a:t>
          </a:r>
          <a:r>
            <a:rPr kumimoji="1" lang="en-US" altLang="ja-JP" sz="1400">
              <a:latin typeface="BIZ UDPゴシック" panose="020B0400000000000000" pitchFamily="50" charset="-128"/>
              <a:ea typeface="BIZ UDPゴシック" panose="020B0400000000000000" pitchFamily="50" charset="-128"/>
            </a:rPr>
            <a:t>45</a:t>
          </a:r>
          <a:r>
            <a:rPr kumimoji="1" lang="ja-JP" altLang="en-US" sz="1400">
              <a:latin typeface="BIZ UDPゴシック" panose="020B0400000000000000" pitchFamily="50" charset="-128"/>
              <a:ea typeface="BIZ UDPゴシック" panose="020B0400000000000000" pitchFamily="50" charset="-128"/>
            </a:rPr>
            <a:t>分　  対象：どなたでも</a:t>
          </a: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ままと　子育て相談　</a:t>
          </a:r>
          <a:r>
            <a:rPr kumimoji="1" lang="en-US" altLang="ja-JP" sz="1400">
              <a:latin typeface="BIZ UDPゴシック" panose="020B0400000000000000" pitchFamily="50" charset="-128"/>
              <a:ea typeface="BIZ UDPゴシック" panose="020B0400000000000000" pitchFamily="50" charset="-128"/>
            </a:rPr>
            <a:t>AM</a:t>
          </a:r>
          <a:endParaRPr kumimoji="1" lang="ja-JP" altLang="en-US" sz="1400">
            <a:latin typeface="BIZ UDPゴシック" panose="020B0400000000000000" pitchFamily="50" charset="-128"/>
            <a:ea typeface="BIZ UDPゴシック" panose="020B0400000000000000" pitchFamily="50" charset="-128"/>
          </a:endParaRPr>
        </a:p>
        <a:p>
          <a:r>
            <a:rPr kumimoji="1" lang="ja-JP" altLang="en-US" sz="1400">
              <a:latin typeface="BIZ UDPゴシック" panose="020B0400000000000000" pitchFamily="50" charset="-128"/>
              <a:ea typeface="BIZ UDPゴシック" panose="020B0400000000000000" pitchFamily="50" charset="-128"/>
            </a:rPr>
            <a:t>                  　　　　　　　　　水曜日</a:t>
          </a:r>
          <a:r>
            <a:rPr kumimoji="1" lang="ja-JP" altLang="en-US" sz="1400" baseline="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9</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a:t>
          </a:r>
          <a:r>
            <a:rPr kumimoji="1" lang="en-US" altLang="ja-JP" sz="1400">
              <a:latin typeface="BIZ UDPゴシック" panose="020B0400000000000000" pitchFamily="50" charset="-128"/>
              <a:ea typeface="BIZ UDPゴシック" panose="020B0400000000000000" pitchFamily="50" charset="-128"/>
            </a:rPr>
            <a:t>11</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  </a:t>
          </a:r>
        </a:p>
        <a:p>
          <a:r>
            <a:rPr kumimoji="1" lang="ja-JP" altLang="en-US" sz="1400">
              <a:latin typeface="BIZ UDPゴシック" panose="020B0400000000000000" pitchFamily="50" charset="-128"/>
              <a:ea typeface="BIZ UDPゴシック" panose="020B0400000000000000" pitchFamily="50" charset="-128"/>
            </a:rPr>
            <a:t>            　　　　　　</a:t>
          </a:r>
        </a:p>
        <a:p>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まんまる</a:t>
          </a:r>
          <a:r>
            <a:rPr kumimoji="1" lang="en-US" altLang="ja-JP" sz="1400">
              <a:latin typeface="BIZ UDPゴシック" panose="020B0400000000000000" pitchFamily="50" charset="-128"/>
              <a:ea typeface="BIZ UDPゴシック" panose="020B0400000000000000" pitchFamily="50" charset="-128"/>
            </a:rPr>
            <a:t>Kids   </a:t>
          </a:r>
          <a:r>
            <a:rPr kumimoji="1" lang="ja-JP" altLang="en-US" sz="1400">
              <a:latin typeface="BIZ UDPゴシック" panose="020B0400000000000000" pitchFamily="50" charset="-128"/>
              <a:ea typeface="BIZ UDPゴシック" panose="020B0400000000000000" pitchFamily="50" charset="-128"/>
            </a:rPr>
            <a:t>水曜日・金曜日　</a:t>
          </a:r>
          <a:r>
            <a:rPr kumimoji="1" lang="en-US" altLang="ja-JP" sz="1400">
              <a:latin typeface="BIZ UDPゴシック" panose="020B0400000000000000" pitchFamily="50" charset="-128"/>
              <a:ea typeface="BIZ UDPゴシック" panose="020B0400000000000000" pitchFamily="50" charset="-128"/>
            </a:rPr>
            <a:t>14</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16</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45</a:t>
          </a:r>
          <a:r>
            <a:rPr kumimoji="1" lang="ja-JP" altLang="en-US" sz="1400">
              <a:latin typeface="BIZ UDPゴシック" panose="020B0400000000000000" pitchFamily="50" charset="-128"/>
              <a:ea typeface="BIZ UDPゴシック" panose="020B0400000000000000" pitchFamily="50" charset="-128"/>
            </a:rPr>
            <a:t>分　対象：子どもたち　★放課後の遊び場です</a:t>
          </a: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まんまるたいむ　月</a:t>
          </a:r>
          <a:r>
            <a:rPr kumimoji="1" lang="en-US" altLang="ja-JP" sz="1400">
              <a:latin typeface="BIZ UDPゴシック" panose="020B0400000000000000" pitchFamily="50" charset="-128"/>
              <a:ea typeface="BIZ UDPゴシック" panose="020B0400000000000000" pitchFamily="50" charset="-128"/>
            </a:rPr>
            <a:t>2</a:t>
          </a:r>
          <a:r>
            <a:rPr kumimoji="1" lang="ja-JP" altLang="en-US" sz="1400">
              <a:latin typeface="BIZ UDPゴシック" panose="020B0400000000000000" pitchFamily="50" charset="-128"/>
              <a:ea typeface="BIZ UDPゴシック" panose="020B0400000000000000" pitchFamily="50" charset="-128"/>
            </a:rPr>
            <a:t>回火曜日　　　　　　　　　　　　　　　　　　　　　</a:t>
          </a: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対象：学園の子どもたち</a:t>
          </a:r>
        </a:p>
      </xdr:txBody>
    </xdr:sp>
    <xdr:clientData/>
  </xdr:twoCellAnchor>
  <xdr:oneCellAnchor>
    <xdr:from>
      <xdr:col>2</xdr:col>
      <xdr:colOff>604024</xdr:colOff>
      <xdr:row>0</xdr:row>
      <xdr:rowOff>23232</xdr:rowOff>
    </xdr:from>
    <xdr:ext cx="401717" cy="381942"/>
    <xdr:pic>
      <xdr:nvPicPr>
        <xdr:cNvPr id="5" name="図 4">
          <a:extLst>
            <a:ext uri="{FF2B5EF4-FFF2-40B4-BE49-F238E27FC236}">
              <a16:creationId xmlns:a16="http://schemas.microsoft.com/office/drawing/2014/main" id="{63173DF4-25B5-48DD-8180-BDAB6117C0B6}"/>
            </a:ext>
          </a:extLst>
        </xdr:cNvPr>
        <xdr:cNvPicPr>
          <a:picLocks noChangeAspect="1"/>
        </xdr:cNvPicPr>
      </xdr:nvPicPr>
      <xdr:blipFill>
        <a:blip xmlns:r="http://schemas.openxmlformats.org/officeDocument/2006/relationships" r:embed="rId1"/>
        <a:stretch>
          <a:fillRect/>
        </a:stretch>
      </xdr:blipFill>
      <xdr:spPr>
        <a:xfrm>
          <a:off x="2845884" y="23232"/>
          <a:ext cx="401717" cy="381942"/>
        </a:xfrm>
        <a:prstGeom prst="rect">
          <a:avLst/>
        </a:prstGeom>
      </xdr:spPr>
    </xdr:pic>
    <xdr:clientData/>
  </xdr:oneCellAnchor>
  <xdr:oneCellAnchor>
    <xdr:from>
      <xdr:col>2</xdr:col>
      <xdr:colOff>551522</xdr:colOff>
      <xdr:row>1</xdr:row>
      <xdr:rowOff>557560</xdr:rowOff>
    </xdr:from>
    <xdr:ext cx="521613" cy="399221"/>
    <xdr:pic>
      <xdr:nvPicPr>
        <xdr:cNvPr id="6" name="図 5">
          <a:extLst>
            <a:ext uri="{FF2B5EF4-FFF2-40B4-BE49-F238E27FC236}">
              <a16:creationId xmlns:a16="http://schemas.microsoft.com/office/drawing/2014/main" id="{4972C5C3-74D5-43B1-ABB4-18026CB1FC61}"/>
            </a:ext>
          </a:extLst>
        </xdr:cNvPr>
        <xdr:cNvPicPr>
          <a:picLocks noChangeAspect="1"/>
        </xdr:cNvPicPr>
      </xdr:nvPicPr>
      <xdr:blipFill>
        <a:blip xmlns:r="http://schemas.openxmlformats.org/officeDocument/2006/relationships" r:embed="rId2"/>
        <a:stretch>
          <a:fillRect/>
        </a:stretch>
      </xdr:blipFill>
      <xdr:spPr>
        <a:xfrm>
          <a:off x="2793382" y="673719"/>
          <a:ext cx="521613" cy="399221"/>
        </a:xfrm>
        <a:prstGeom prst="rect">
          <a:avLst/>
        </a:prstGeom>
      </xdr:spPr>
    </xdr:pic>
    <xdr:clientData/>
  </xdr:oneCellAnchor>
  <xdr:twoCellAnchor editAs="oneCell">
    <xdr:from>
      <xdr:col>5</xdr:col>
      <xdr:colOff>2421837</xdr:colOff>
      <xdr:row>1</xdr:row>
      <xdr:rowOff>35667</xdr:rowOff>
    </xdr:from>
    <xdr:to>
      <xdr:col>6</xdr:col>
      <xdr:colOff>675072</xdr:colOff>
      <xdr:row>1</xdr:row>
      <xdr:rowOff>327021</xdr:rowOff>
    </xdr:to>
    <xdr:pic>
      <xdr:nvPicPr>
        <xdr:cNvPr id="7" name="図 6">
          <a:extLst>
            <a:ext uri="{FF2B5EF4-FFF2-40B4-BE49-F238E27FC236}">
              <a16:creationId xmlns:a16="http://schemas.microsoft.com/office/drawing/2014/main" id="{E703CDA5-4BAD-4D75-961D-FC26E90228E4}"/>
            </a:ext>
          </a:extLst>
        </xdr:cNvPr>
        <xdr:cNvPicPr>
          <a:picLocks noChangeAspect="1"/>
        </xdr:cNvPicPr>
      </xdr:nvPicPr>
      <xdr:blipFill>
        <a:blip xmlns:r="http://schemas.openxmlformats.org/officeDocument/2006/relationships" r:embed="rId3"/>
        <a:stretch>
          <a:fillRect/>
        </a:stretch>
      </xdr:blipFill>
      <xdr:spPr>
        <a:xfrm>
          <a:off x="11229661" y="147726"/>
          <a:ext cx="1189176" cy="291354"/>
        </a:xfrm>
        <a:prstGeom prst="rect">
          <a:avLst/>
        </a:prstGeom>
      </xdr:spPr>
    </xdr:pic>
    <xdr:clientData/>
  </xdr:twoCellAnchor>
  <xdr:twoCellAnchor editAs="oneCell">
    <xdr:from>
      <xdr:col>5</xdr:col>
      <xdr:colOff>2391748</xdr:colOff>
      <xdr:row>1</xdr:row>
      <xdr:rowOff>695312</xdr:rowOff>
    </xdr:from>
    <xdr:to>
      <xdr:col>5</xdr:col>
      <xdr:colOff>2730077</xdr:colOff>
      <xdr:row>1</xdr:row>
      <xdr:rowOff>957441</xdr:rowOff>
    </xdr:to>
    <xdr:pic>
      <xdr:nvPicPr>
        <xdr:cNvPr id="8" name="図 7">
          <a:extLst>
            <a:ext uri="{FF2B5EF4-FFF2-40B4-BE49-F238E27FC236}">
              <a16:creationId xmlns:a16="http://schemas.microsoft.com/office/drawing/2014/main" id="{A6514923-A06F-446A-8BAF-428EC7C7800C}"/>
            </a:ext>
          </a:extLst>
        </xdr:cNvPr>
        <xdr:cNvPicPr>
          <a:picLocks noChangeAspect="1"/>
        </xdr:cNvPicPr>
      </xdr:nvPicPr>
      <xdr:blipFill>
        <a:blip xmlns:r="http://schemas.openxmlformats.org/officeDocument/2006/relationships" r:embed="rId4"/>
        <a:stretch>
          <a:fillRect/>
        </a:stretch>
      </xdr:blipFill>
      <xdr:spPr>
        <a:xfrm>
          <a:off x="11199572" y="807371"/>
          <a:ext cx="338329" cy="262129"/>
        </a:xfrm>
        <a:prstGeom prst="rect">
          <a:avLst/>
        </a:prstGeom>
      </xdr:spPr>
    </xdr:pic>
    <xdr:clientData/>
  </xdr:twoCellAnchor>
  <xdr:oneCellAnchor>
    <xdr:from>
      <xdr:col>1</xdr:col>
      <xdr:colOff>0</xdr:colOff>
      <xdr:row>5</xdr:row>
      <xdr:rowOff>0</xdr:rowOff>
    </xdr:from>
    <xdr:ext cx="401717" cy="381942"/>
    <xdr:pic>
      <xdr:nvPicPr>
        <xdr:cNvPr id="9" name="図 8">
          <a:extLst>
            <a:ext uri="{FF2B5EF4-FFF2-40B4-BE49-F238E27FC236}">
              <a16:creationId xmlns:a16="http://schemas.microsoft.com/office/drawing/2014/main" id="{394299E4-00DA-4074-8B17-8E5A029DE03C}"/>
            </a:ext>
          </a:extLst>
        </xdr:cNvPr>
        <xdr:cNvPicPr>
          <a:picLocks noChangeAspect="1"/>
        </xdr:cNvPicPr>
      </xdr:nvPicPr>
      <xdr:blipFill>
        <a:blip xmlns:r="http://schemas.openxmlformats.org/officeDocument/2006/relationships" r:embed="rId1"/>
        <a:stretch>
          <a:fillRect/>
        </a:stretch>
      </xdr:blipFill>
      <xdr:spPr>
        <a:xfrm>
          <a:off x="151006" y="3310518"/>
          <a:ext cx="401717" cy="381942"/>
        </a:xfrm>
        <a:prstGeom prst="rect">
          <a:avLst/>
        </a:prstGeom>
      </xdr:spPr>
    </xdr:pic>
    <xdr:clientData/>
  </xdr:oneCellAnchor>
  <xdr:oneCellAnchor>
    <xdr:from>
      <xdr:col>1</xdr:col>
      <xdr:colOff>0</xdr:colOff>
      <xdr:row>7</xdr:row>
      <xdr:rowOff>0</xdr:rowOff>
    </xdr:from>
    <xdr:ext cx="401717" cy="381942"/>
    <xdr:pic>
      <xdr:nvPicPr>
        <xdr:cNvPr id="10" name="図 9">
          <a:extLst>
            <a:ext uri="{FF2B5EF4-FFF2-40B4-BE49-F238E27FC236}">
              <a16:creationId xmlns:a16="http://schemas.microsoft.com/office/drawing/2014/main" id="{1BB6896F-4CF0-4581-BD1C-E36C16C97C4A}"/>
            </a:ext>
          </a:extLst>
        </xdr:cNvPr>
        <xdr:cNvPicPr>
          <a:picLocks noChangeAspect="1"/>
        </xdr:cNvPicPr>
      </xdr:nvPicPr>
      <xdr:blipFill>
        <a:blip xmlns:r="http://schemas.openxmlformats.org/officeDocument/2006/relationships" r:embed="rId1"/>
        <a:stretch>
          <a:fillRect/>
        </a:stretch>
      </xdr:blipFill>
      <xdr:spPr>
        <a:xfrm>
          <a:off x="151006" y="4983201"/>
          <a:ext cx="401717" cy="381942"/>
        </a:xfrm>
        <a:prstGeom prst="rect">
          <a:avLst/>
        </a:prstGeom>
      </xdr:spPr>
    </xdr:pic>
    <xdr:clientData/>
  </xdr:oneCellAnchor>
  <xdr:oneCellAnchor>
    <xdr:from>
      <xdr:col>1</xdr:col>
      <xdr:colOff>0</xdr:colOff>
      <xdr:row>11</xdr:row>
      <xdr:rowOff>0</xdr:rowOff>
    </xdr:from>
    <xdr:ext cx="401717" cy="381942"/>
    <xdr:pic>
      <xdr:nvPicPr>
        <xdr:cNvPr id="11" name="図 10">
          <a:extLst>
            <a:ext uri="{FF2B5EF4-FFF2-40B4-BE49-F238E27FC236}">
              <a16:creationId xmlns:a16="http://schemas.microsoft.com/office/drawing/2014/main" id="{045C64F2-815C-4078-8127-4773431599B8}"/>
            </a:ext>
          </a:extLst>
        </xdr:cNvPr>
        <xdr:cNvPicPr>
          <a:picLocks noChangeAspect="1"/>
        </xdr:cNvPicPr>
      </xdr:nvPicPr>
      <xdr:blipFill>
        <a:blip xmlns:r="http://schemas.openxmlformats.org/officeDocument/2006/relationships" r:embed="rId1"/>
        <a:stretch>
          <a:fillRect/>
        </a:stretch>
      </xdr:blipFill>
      <xdr:spPr>
        <a:xfrm>
          <a:off x="151006" y="8328567"/>
          <a:ext cx="401717" cy="381942"/>
        </a:xfrm>
        <a:prstGeom prst="rect">
          <a:avLst/>
        </a:prstGeom>
      </xdr:spPr>
    </xdr:pic>
    <xdr:clientData/>
  </xdr:oneCellAnchor>
  <xdr:twoCellAnchor editAs="oneCell">
    <xdr:from>
      <xdr:col>2</xdr:col>
      <xdr:colOff>0</xdr:colOff>
      <xdr:row>7</xdr:row>
      <xdr:rowOff>0</xdr:rowOff>
    </xdr:from>
    <xdr:to>
      <xdr:col>2</xdr:col>
      <xdr:colOff>578537</xdr:colOff>
      <xdr:row>7</xdr:row>
      <xdr:rowOff>448236</xdr:rowOff>
    </xdr:to>
    <xdr:pic>
      <xdr:nvPicPr>
        <xdr:cNvPr id="12" name="図 11">
          <a:extLst>
            <a:ext uri="{FF2B5EF4-FFF2-40B4-BE49-F238E27FC236}">
              <a16:creationId xmlns:a16="http://schemas.microsoft.com/office/drawing/2014/main" id="{DF69D239-252C-4DC7-9BEC-87C13BD51BDB}"/>
            </a:ext>
          </a:extLst>
        </xdr:cNvPr>
        <xdr:cNvPicPr>
          <a:picLocks noChangeAspect="1"/>
        </xdr:cNvPicPr>
      </xdr:nvPicPr>
      <xdr:blipFill>
        <a:blip xmlns:r="http://schemas.openxmlformats.org/officeDocument/2006/relationships" r:embed="rId4"/>
        <a:stretch>
          <a:fillRect/>
        </a:stretch>
      </xdr:blipFill>
      <xdr:spPr>
        <a:xfrm>
          <a:off x="2252382" y="5009029"/>
          <a:ext cx="578537" cy="448236"/>
        </a:xfrm>
        <a:prstGeom prst="rect">
          <a:avLst/>
        </a:prstGeom>
      </xdr:spPr>
    </xdr:pic>
    <xdr:clientData/>
  </xdr:twoCellAnchor>
  <xdr:oneCellAnchor>
    <xdr:from>
      <xdr:col>3</xdr:col>
      <xdr:colOff>515470</xdr:colOff>
      <xdr:row>4</xdr:row>
      <xdr:rowOff>1344705</xdr:rowOff>
    </xdr:from>
    <xdr:ext cx="521613" cy="399221"/>
    <xdr:pic>
      <xdr:nvPicPr>
        <xdr:cNvPr id="13" name="図 12">
          <a:extLst>
            <a:ext uri="{FF2B5EF4-FFF2-40B4-BE49-F238E27FC236}">
              <a16:creationId xmlns:a16="http://schemas.microsoft.com/office/drawing/2014/main" id="{7DE3173F-B160-46C7-B79C-CB52D058457A}"/>
            </a:ext>
          </a:extLst>
        </xdr:cNvPr>
        <xdr:cNvPicPr>
          <a:picLocks noChangeAspect="1"/>
        </xdr:cNvPicPr>
      </xdr:nvPicPr>
      <xdr:blipFill>
        <a:blip xmlns:r="http://schemas.openxmlformats.org/officeDocument/2006/relationships" r:embed="rId2"/>
        <a:stretch>
          <a:fillRect/>
        </a:stretch>
      </xdr:blipFill>
      <xdr:spPr>
        <a:xfrm>
          <a:off x="4863352" y="3283323"/>
          <a:ext cx="521613" cy="399221"/>
        </a:xfrm>
        <a:prstGeom prst="rect">
          <a:avLst/>
        </a:prstGeom>
      </xdr:spPr>
    </xdr:pic>
    <xdr:clientData/>
  </xdr:oneCellAnchor>
  <xdr:oneCellAnchor>
    <xdr:from>
      <xdr:col>3</xdr:col>
      <xdr:colOff>0</xdr:colOff>
      <xdr:row>9</xdr:row>
      <xdr:rowOff>0</xdr:rowOff>
    </xdr:from>
    <xdr:ext cx="521613" cy="399221"/>
    <xdr:pic>
      <xdr:nvPicPr>
        <xdr:cNvPr id="15" name="図 14">
          <a:extLst>
            <a:ext uri="{FF2B5EF4-FFF2-40B4-BE49-F238E27FC236}">
              <a16:creationId xmlns:a16="http://schemas.microsoft.com/office/drawing/2014/main" id="{14999D3C-8E10-44F2-A35D-CEEFDBF5ACD1}"/>
            </a:ext>
          </a:extLst>
        </xdr:cNvPr>
        <xdr:cNvPicPr>
          <a:picLocks noChangeAspect="1"/>
        </xdr:cNvPicPr>
      </xdr:nvPicPr>
      <xdr:blipFill>
        <a:blip xmlns:r="http://schemas.openxmlformats.org/officeDocument/2006/relationships" r:embed="rId2"/>
        <a:stretch>
          <a:fillRect/>
        </a:stretch>
      </xdr:blipFill>
      <xdr:spPr>
        <a:xfrm>
          <a:off x="4332713" y="6655884"/>
          <a:ext cx="521613" cy="399221"/>
        </a:xfrm>
        <a:prstGeom prst="rect">
          <a:avLst/>
        </a:prstGeom>
      </xdr:spPr>
    </xdr:pic>
    <xdr:clientData/>
  </xdr:oneCellAnchor>
  <xdr:oneCellAnchor>
    <xdr:from>
      <xdr:col>3</xdr:col>
      <xdr:colOff>0</xdr:colOff>
      <xdr:row>11</xdr:row>
      <xdr:rowOff>0</xdr:rowOff>
    </xdr:from>
    <xdr:ext cx="521613" cy="399221"/>
    <xdr:pic>
      <xdr:nvPicPr>
        <xdr:cNvPr id="16" name="図 15">
          <a:extLst>
            <a:ext uri="{FF2B5EF4-FFF2-40B4-BE49-F238E27FC236}">
              <a16:creationId xmlns:a16="http://schemas.microsoft.com/office/drawing/2014/main" id="{E1A336B6-D92C-4C92-A1F2-34568EA21F25}"/>
            </a:ext>
          </a:extLst>
        </xdr:cNvPr>
        <xdr:cNvPicPr>
          <a:picLocks noChangeAspect="1"/>
        </xdr:cNvPicPr>
      </xdr:nvPicPr>
      <xdr:blipFill>
        <a:blip xmlns:r="http://schemas.openxmlformats.org/officeDocument/2006/relationships" r:embed="rId2"/>
        <a:stretch>
          <a:fillRect/>
        </a:stretch>
      </xdr:blipFill>
      <xdr:spPr>
        <a:xfrm>
          <a:off x="4332713" y="8328567"/>
          <a:ext cx="521613" cy="399221"/>
        </a:xfrm>
        <a:prstGeom prst="rect">
          <a:avLst/>
        </a:prstGeom>
      </xdr:spPr>
    </xdr:pic>
    <xdr:clientData/>
  </xdr:oneCellAnchor>
  <xdr:oneCellAnchor>
    <xdr:from>
      <xdr:col>3</xdr:col>
      <xdr:colOff>672352</xdr:colOff>
      <xdr:row>7</xdr:row>
      <xdr:rowOff>89646</xdr:rowOff>
    </xdr:from>
    <xdr:ext cx="521613" cy="399221"/>
    <xdr:pic>
      <xdr:nvPicPr>
        <xdr:cNvPr id="17" name="図 16">
          <a:extLst>
            <a:ext uri="{FF2B5EF4-FFF2-40B4-BE49-F238E27FC236}">
              <a16:creationId xmlns:a16="http://schemas.microsoft.com/office/drawing/2014/main" id="{F12221BC-A38A-4FBA-8B99-388B5D115C18}"/>
            </a:ext>
          </a:extLst>
        </xdr:cNvPr>
        <xdr:cNvPicPr>
          <a:picLocks noChangeAspect="1"/>
        </xdr:cNvPicPr>
      </xdr:nvPicPr>
      <xdr:blipFill>
        <a:blip xmlns:r="http://schemas.openxmlformats.org/officeDocument/2006/relationships" r:embed="rId2"/>
        <a:stretch>
          <a:fillRect/>
        </a:stretch>
      </xdr:blipFill>
      <xdr:spPr>
        <a:xfrm>
          <a:off x="5020234" y="5210734"/>
          <a:ext cx="521613" cy="399221"/>
        </a:xfrm>
        <a:prstGeom prst="rect">
          <a:avLst/>
        </a:prstGeom>
      </xdr:spPr>
    </xdr:pic>
    <xdr:clientData/>
  </xdr:oneCellAnchor>
  <xdr:oneCellAnchor>
    <xdr:from>
      <xdr:col>5</xdr:col>
      <xdr:colOff>0</xdr:colOff>
      <xdr:row>7</xdr:row>
      <xdr:rowOff>0</xdr:rowOff>
    </xdr:from>
    <xdr:ext cx="521613" cy="399221"/>
    <xdr:pic>
      <xdr:nvPicPr>
        <xdr:cNvPr id="18" name="図 17">
          <a:extLst>
            <a:ext uri="{FF2B5EF4-FFF2-40B4-BE49-F238E27FC236}">
              <a16:creationId xmlns:a16="http://schemas.microsoft.com/office/drawing/2014/main" id="{62F3030C-68B9-4934-BB35-4174156432F1}"/>
            </a:ext>
          </a:extLst>
        </xdr:cNvPr>
        <xdr:cNvPicPr>
          <a:picLocks noChangeAspect="1"/>
        </xdr:cNvPicPr>
      </xdr:nvPicPr>
      <xdr:blipFill>
        <a:blip xmlns:r="http://schemas.openxmlformats.org/officeDocument/2006/relationships" r:embed="rId2"/>
        <a:stretch>
          <a:fillRect/>
        </a:stretch>
      </xdr:blipFill>
      <xdr:spPr>
        <a:xfrm>
          <a:off x="8514421" y="4983201"/>
          <a:ext cx="521613" cy="399221"/>
        </a:xfrm>
        <a:prstGeom prst="rect">
          <a:avLst/>
        </a:prstGeom>
      </xdr:spPr>
    </xdr:pic>
    <xdr:clientData/>
  </xdr:oneCellAnchor>
  <xdr:oneCellAnchor>
    <xdr:from>
      <xdr:col>5</xdr:col>
      <xdr:colOff>0</xdr:colOff>
      <xdr:row>7</xdr:row>
      <xdr:rowOff>0</xdr:rowOff>
    </xdr:from>
    <xdr:ext cx="521613" cy="399221"/>
    <xdr:pic>
      <xdr:nvPicPr>
        <xdr:cNvPr id="19" name="図 18">
          <a:extLst>
            <a:ext uri="{FF2B5EF4-FFF2-40B4-BE49-F238E27FC236}">
              <a16:creationId xmlns:a16="http://schemas.microsoft.com/office/drawing/2014/main" id="{EF761D23-5AE3-4C08-A08A-C17CBB1FEB7C}"/>
            </a:ext>
          </a:extLst>
        </xdr:cNvPr>
        <xdr:cNvPicPr>
          <a:picLocks noChangeAspect="1"/>
        </xdr:cNvPicPr>
      </xdr:nvPicPr>
      <xdr:blipFill>
        <a:blip xmlns:r="http://schemas.openxmlformats.org/officeDocument/2006/relationships" r:embed="rId2"/>
        <a:stretch>
          <a:fillRect/>
        </a:stretch>
      </xdr:blipFill>
      <xdr:spPr>
        <a:xfrm>
          <a:off x="4332713" y="4983201"/>
          <a:ext cx="521613" cy="399221"/>
        </a:xfrm>
        <a:prstGeom prst="rect">
          <a:avLst/>
        </a:prstGeom>
      </xdr:spPr>
    </xdr:pic>
    <xdr:clientData/>
  </xdr:oneCellAnchor>
  <xdr:oneCellAnchor>
    <xdr:from>
      <xdr:col>5</xdr:col>
      <xdr:colOff>0</xdr:colOff>
      <xdr:row>7</xdr:row>
      <xdr:rowOff>0</xdr:rowOff>
    </xdr:from>
    <xdr:ext cx="521613" cy="399221"/>
    <xdr:pic>
      <xdr:nvPicPr>
        <xdr:cNvPr id="20" name="図 19">
          <a:extLst>
            <a:ext uri="{FF2B5EF4-FFF2-40B4-BE49-F238E27FC236}">
              <a16:creationId xmlns:a16="http://schemas.microsoft.com/office/drawing/2014/main" id="{B115874A-CC1D-43FE-8378-24170B5A1729}"/>
            </a:ext>
          </a:extLst>
        </xdr:cNvPr>
        <xdr:cNvPicPr>
          <a:picLocks noChangeAspect="1"/>
        </xdr:cNvPicPr>
      </xdr:nvPicPr>
      <xdr:blipFill>
        <a:blip xmlns:r="http://schemas.openxmlformats.org/officeDocument/2006/relationships" r:embed="rId2"/>
        <a:stretch>
          <a:fillRect/>
        </a:stretch>
      </xdr:blipFill>
      <xdr:spPr>
        <a:xfrm>
          <a:off x="4332713" y="4983201"/>
          <a:ext cx="521613" cy="399221"/>
        </a:xfrm>
        <a:prstGeom prst="rect">
          <a:avLst/>
        </a:prstGeom>
      </xdr:spPr>
    </xdr:pic>
    <xdr:clientData/>
  </xdr:oneCellAnchor>
  <xdr:oneCellAnchor>
    <xdr:from>
      <xdr:col>5</xdr:col>
      <xdr:colOff>0</xdr:colOff>
      <xdr:row>5</xdr:row>
      <xdr:rowOff>0</xdr:rowOff>
    </xdr:from>
    <xdr:ext cx="521613" cy="399221"/>
    <xdr:pic>
      <xdr:nvPicPr>
        <xdr:cNvPr id="21" name="図 20">
          <a:extLst>
            <a:ext uri="{FF2B5EF4-FFF2-40B4-BE49-F238E27FC236}">
              <a16:creationId xmlns:a16="http://schemas.microsoft.com/office/drawing/2014/main" id="{BFCE3118-82F2-48BD-B97B-0A784E711735}"/>
            </a:ext>
          </a:extLst>
        </xdr:cNvPr>
        <xdr:cNvPicPr>
          <a:picLocks noChangeAspect="1"/>
        </xdr:cNvPicPr>
      </xdr:nvPicPr>
      <xdr:blipFill>
        <a:blip xmlns:r="http://schemas.openxmlformats.org/officeDocument/2006/relationships" r:embed="rId2"/>
        <a:stretch>
          <a:fillRect/>
        </a:stretch>
      </xdr:blipFill>
      <xdr:spPr>
        <a:xfrm>
          <a:off x="8534400" y="3314700"/>
          <a:ext cx="521613" cy="399221"/>
        </a:xfrm>
        <a:prstGeom prst="rect">
          <a:avLst/>
        </a:prstGeom>
      </xdr:spPr>
    </xdr:pic>
    <xdr:clientData/>
  </xdr:oneCellAnchor>
  <xdr:oneCellAnchor>
    <xdr:from>
      <xdr:col>5</xdr:col>
      <xdr:colOff>0</xdr:colOff>
      <xdr:row>3</xdr:row>
      <xdr:rowOff>0</xdr:rowOff>
    </xdr:from>
    <xdr:ext cx="521613" cy="399221"/>
    <xdr:pic>
      <xdr:nvPicPr>
        <xdr:cNvPr id="22" name="図 21">
          <a:extLst>
            <a:ext uri="{FF2B5EF4-FFF2-40B4-BE49-F238E27FC236}">
              <a16:creationId xmlns:a16="http://schemas.microsoft.com/office/drawing/2014/main" id="{A87938DA-8248-48C6-9075-162DE5EE2879}"/>
            </a:ext>
          </a:extLst>
        </xdr:cNvPr>
        <xdr:cNvPicPr>
          <a:picLocks noChangeAspect="1"/>
        </xdr:cNvPicPr>
      </xdr:nvPicPr>
      <xdr:blipFill>
        <a:blip xmlns:r="http://schemas.openxmlformats.org/officeDocument/2006/relationships" r:embed="rId2"/>
        <a:stretch>
          <a:fillRect/>
        </a:stretch>
      </xdr:blipFill>
      <xdr:spPr>
        <a:xfrm>
          <a:off x="8534400" y="1638300"/>
          <a:ext cx="521613" cy="399221"/>
        </a:xfrm>
        <a:prstGeom prst="rect">
          <a:avLst/>
        </a:prstGeom>
      </xdr:spPr>
    </xdr:pic>
    <xdr:clientData/>
  </xdr:oneCellAnchor>
  <xdr:oneCellAnchor>
    <xdr:from>
      <xdr:col>5</xdr:col>
      <xdr:colOff>0</xdr:colOff>
      <xdr:row>9</xdr:row>
      <xdr:rowOff>0</xdr:rowOff>
    </xdr:from>
    <xdr:ext cx="521613" cy="399221"/>
    <xdr:pic>
      <xdr:nvPicPr>
        <xdr:cNvPr id="23" name="図 22">
          <a:extLst>
            <a:ext uri="{FF2B5EF4-FFF2-40B4-BE49-F238E27FC236}">
              <a16:creationId xmlns:a16="http://schemas.microsoft.com/office/drawing/2014/main" id="{C4EFCA99-DFC0-4324-8654-D30D6917462B}"/>
            </a:ext>
          </a:extLst>
        </xdr:cNvPr>
        <xdr:cNvPicPr>
          <a:picLocks noChangeAspect="1"/>
        </xdr:cNvPicPr>
      </xdr:nvPicPr>
      <xdr:blipFill>
        <a:blip xmlns:r="http://schemas.openxmlformats.org/officeDocument/2006/relationships" r:embed="rId2"/>
        <a:stretch>
          <a:fillRect/>
        </a:stretch>
      </xdr:blipFill>
      <xdr:spPr>
        <a:xfrm>
          <a:off x="8534400" y="6667500"/>
          <a:ext cx="521613" cy="399221"/>
        </a:xfrm>
        <a:prstGeom prst="rect">
          <a:avLst/>
        </a:prstGeom>
      </xdr:spPr>
    </xdr:pic>
    <xdr:clientData/>
  </xdr:oneCellAnchor>
  <xdr:oneCellAnchor>
    <xdr:from>
      <xdr:col>5</xdr:col>
      <xdr:colOff>0</xdr:colOff>
      <xdr:row>11</xdr:row>
      <xdr:rowOff>0</xdr:rowOff>
    </xdr:from>
    <xdr:ext cx="521613" cy="399221"/>
    <xdr:pic>
      <xdr:nvPicPr>
        <xdr:cNvPr id="24" name="図 23">
          <a:extLst>
            <a:ext uri="{FF2B5EF4-FFF2-40B4-BE49-F238E27FC236}">
              <a16:creationId xmlns:a16="http://schemas.microsoft.com/office/drawing/2014/main" id="{8FB24594-CCA0-4E52-9CCD-D2ACEB8EA4F0}"/>
            </a:ext>
          </a:extLst>
        </xdr:cNvPr>
        <xdr:cNvPicPr>
          <a:picLocks noChangeAspect="1"/>
        </xdr:cNvPicPr>
      </xdr:nvPicPr>
      <xdr:blipFill>
        <a:blip xmlns:r="http://schemas.openxmlformats.org/officeDocument/2006/relationships" r:embed="rId2"/>
        <a:stretch>
          <a:fillRect/>
        </a:stretch>
      </xdr:blipFill>
      <xdr:spPr>
        <a:xfrm>
          <a:off x="8534400" y="8343900"/>
          <a:ext cx="521613" cy="399221"/>
        </a:xfrm>
        <a:prstGeom prst="rect">
          <a:avLst/>
        </a:prstGeom>
      </xdr:spPr>
    </xdr:pic>
    <xdr:clientData/>
  </xdr:oneCellAnchor>
  <xdr:oneCellAnchor>
    <xdr:from>
      <xdr:col>6</xdr:col>
      <xdr:colOff>0</xdr:colOff>
      <xdr:row>3</xdr:row>
      <xdr:rowOff>0</xdr:rowOff>
    </xdr:from>
    <xdr:ext cx="401717" cy="381942"/>
    <xdr:pic>
      <xdr:nvPicPr>
        <xdr:cNvPr id="25" name="図 24">
          <a:extLst>
            <a:ext uri="{FF2B5EF4-FFF2-40B4-BE49-F238E27FC236}">
              <a16:creationId xmlns:a16="http://schemas.microsoft.com/office/drawing/2014/main" id="{9500913F-8C47-4F1F-AC10-39905E9A5BD8}"/>
            </a:ext>
          </a:extLst>
        </xdr:cNvPr>
        <xdr:cNvPicPr>
          <a:picLocks noChangeAspect="1"/>
        </xdr:cNvPicPr>
      </xdr:nvPicPr>
      <xdr:blipFill>
        <a:blip xmlns:r="http://schemas.openxmlformats.org/officeDocument/2006/relationships" r:embed="rId1"/>
        <a:stretch>
          <a:fillRect/>
        </a:stretch>
      </xdr:blipFill>
      <xdr:spPr>
        <a:xfrm>
          <a:off x="10629900" y="1638300"/>
          <a:ext cx="401717" cy="381942"/>
        </a:xfrm>
        <a:prstGeom prst="rect">
          <a:avLst/>
        </a:prstGeom>
      </xdr:spPr>
    </xdr:pic>
    <xdr:clientData/>
  </xdr:oneCellAnchor>
  <xdr:oneCellAnchor>
    <xdr:from>
      <xdr:col>6</xdr:col>
      <xdr:colOff>0</xdr:colOff>
      <xdr:row>5</xdr:row>
      <xdr:rowOff>0</xdr:rowOff>
    </xdr:from>
    <xdr:ext cx="401717" cy="381942"/>
    <xdr:pic>
      <xdr:nvPicPr>
        <xdr:cNvPr id="26" name="図 25">
          <a:extLst>
            <a:ext uri="{FF2B5EF4-FFF2-40B4-BE49-F238E27FC236}">
              <a16:creationId xmlns:a16="http://schemas.microsoft.com/office/drawing/2014/main" id="{A1C81016-0437-46AA-B298-AA5B0B8FBD38}"/>
            </a:ext>
          </a:extLst>
        </xdr:cNvPr>
        <xdr:cNvPicPr>
          <a:picLocks noChangeAspect="1"/>
        </xdr:cNvPicPr>
      </xdr:nvPicPr>
      <xdr:blipFill>
        <a:blip xmlns:r="http://schemas.openxmlformats.org/officeDocument/2006/relationships" r:embed="rId1"/>
        <a:stretch>
          <a:fillRect/>
        </a:stretch>
      </xdr:blipFill>
      <xdr:spPr>
        <a:xfrm>
          <a:off x="10634382" y="3305735"/>
          <a:ext cx="401717" cy="381942"/>
        </a:xfrm>
        <a:prstGeom prst="rect">
          <a:avLst/>
        </a:prstGeom>
      </xdr:spPr>
    </xdr:pic>
    <xdr:clientData/>
  </xdr:oneCellAnchor>
  <xdr:oneCellAnchor>
    <xdr:from>
      <xdr:col>6</xdr:col>
      <xdr:colOff>0</xdr:colOff>
      <xdr:row>7</xdr:row>
      <xdr:rowOff>0</xdr:rowOff>
    </xdr:from>
    <xdr:ext cx="401717" cy="381942"/>
    <xdr:pic>
      <xdr:nvPicPr>
        <xdr:cNvPr id="27" name="図 26">
          <a:extLst>
            <a:ext uri="{FF2B5EF4-FFF2-40B4-BE49-F238E27FC236}">
              <a16:creationId xmlns:a16="http://schemas.microsoft.com/office/drawing/2014/main" id="{DD925C78-32D5-4B9A-B950-55FC211EECE7}"/>
            </a:ext>
          </a:extLst>
        </xdr:cNvPr>
        <xdr:cNvPicPr>
          <a:picLocks noChangeAspect="1"/>
        </xdr:cNvPicPr>
      </xdr:nvPicPr>
      <xdr:blipFill>
        <a:blip xmlns:r="http://schemas.openxmlformats.org/officeDocument/2006/relationships" r:embed="rId1"/>
        <a:stretch>
          <a:fillRect/>
        </a:stretch>
      </xdr:blipFill>
      <xdr:spPr>
        <a:xfrm>
          <a:off x="10634382" y="4975412"/>
          <a:ext cx="401717" cy="381942"/>
        </a:xfrm>
        <a:prstGeom prst="rect">
          <a:avLst/>
        </a:prstGeom>
      </xdr:spPr>
    </xdr:pic>
    <xdr:clientData/>
  </xdr:oneCellAnchor>
  <xdr:oneCellAnchor>
    <xdr:from>
      <xdr:col>6</xdr:col>
      <xdr:colOff>0</xdr:colOff>
      <xdr:row>9</xdr:row>
      <xdr:rowOff>0</xdr:rowOff>
    </xdr:from>
    <xdr:ext cx="401717" cy="381942"/>
    <xdr:pic>
      <xdr:nvPicPr>
        <xdr:cNvPr id="28" name="図 27">
          <a:extLst>
            <a:ext uri="{FF2B5EF4-FFF2-40B4-BE49-F238E27FC236}">
              <a16:creationId xmlns:a16="http://schemas.microsoft.com/office/drawing/2014/main" id="{F1453096-DE8F-43FA-A045-A9C207CE71B2}"/>
            </a:ext>
          </a:extLst>
        </xdr:cNvPr>
        <xdr:cNvPicPr>
          <a:picLocks noChangeAspect="1"/>
        </xdr:cNvPicPr>
      </xdr:nvPicPr>
      <xdr:blipFill>
        <a:blip xmlns:r="http://schemas.openxmlformats.org/officeDocument/2006/relationships" r:embed="rId1"/>
        <a:stretch>
          <a:fillRect/>
        </a:stretch>
      </xdr:blipFill>
      <xdr:spPr>
        <a:xfrm>
          <a:off x="10634382" y="6645088"/>
          <a:ext cx="401717" cy="381942"/>
        </a:xfrm>
        <a:prstGeom prst="rect">
          <a:avLst/>
        </a:prstGeom>
      </xdr:spPr>
    </xdr:pic>
    <xdr:clientData/>
  </xdr:oneCellAnchor>
  <xdr:oneCellAnchor>
    <xdr:from>
      <xdr:col>6</xdr:col>
      <xdr:colOff>0</xdr:colOff>
      <xdr:row>11</xdr:row>
      <xdr:rowOff>0</xdr:rowOff>
    </xdr:from>
    <xdr:ext cx="401717" cy="381942"/>
    <xdr:pic>
      <xdr:nvPicPr>
        <xdr:cNvPr id="29" name="図 28">
          <a:extLst>
            <a:ext uri="{FF2B5EF4-FFF2-40B4-BE49-F238E27FC236}">
              <a16:creationId xmlns:a16="http://schemas.microsoft.com/office/drawing/2014/main" id="{F11A937C-D960-4F8D-B045-CFAE43597D8F}"/>
            </a:ext>
          </a:extLst>
        </xdr:cNvPr>
        <xdr:cNvPicPr>
          <a:picLocks noChangeAspect="1"/>
        </xdr:cNvPicPr>
      </xdr:nvPicPr>
      <xdr:blipFill>
        <a:blip xmlns:r="http://schemas.openxmlformats.org/officeDocument/2006/relationships" r:embed="rId1"/>
        <a:stretch>
          <a:fillRect/>
        </a:stretch>
      </xdr:blipFill>
      <xdr:spPr>
        <a:xfrm>
          <a:off x="10634382" y="8314765"/>
          <a:ext cx="401717" cy="381942"/>
        </a:xfrm>
        <a:prstGeom prst="rect">
          <a:avLst/>
        </a:prstGeom>
      </xdr:spPr>
    </xdr:pic>
    <xdr:clientData/>
  </xdr:oneCellAnchor>
  <xdr:twoCellAnchor editAs="oneCell">
    <xdr:from>
      <xdr:col>3</xdr:col>
      <xdr:colOff>1109382</xdr:colOff>
      <xdr:row>5</xdr:row>
      <xdr:rowOff>190500</xdr:rowOff>
    </xdr:from>
    <xdr:to>
      <xdr:col>3</xdr:col>
      <xdr:colOff>2298558</xdr:colOff>
      <xdr:row>6</xdr:row>
      <xdr:rowOff>33619</xdr:rowOff>
    </xdr:to>
    <xdr:pic>
      <xdr:nvPicPr>
        <xdr:cNvPr id="30" name="図 29">
          <a:extLst>
            <a:ext uri="{FF2B5EF4-FFF2-40B4-BE49-F238E27FC236}">
              <a16:creationId xmlns:a16="http://schemas.microsoft.com/office/drawing/2014/main" id="{5090544E-1C37-48EC-A734-CAEDD512AE67}"/>
            </a:ext>
          </a:extLst>
        </xdr:cNvPr>
        <xdr:cNvPicPr>
          <a:picLocks noChangeAspect="1"/>
        </xdr:cNvPicPr>
      </xdr:nvPicPr>
      <xdr:blipFill>
        <a:blip xmlns:r="http://schemas.openxmlformats.org/officeDocument/2006/relationships" r:embed="rId3"/>
        <a:stretch>
          <a:fillRect/>
        </a:stretch>
      </xdr:blipFill>
      <xdr:spPr>
        <a:xfrm>
          <a:off x="5457264" y="3496235"/>
          <a:ext cx="1189176" cy="291354"/>
        </a:xfrm>
        <a:prstGeom prst="rect">
          <a:avLst/>
        </a:prstGeom>
      </xdr:spPr>
    </xdr:pic>
    <xdr:clientData/>
  </xdr:twoCellAnchor>
  <xdr:oneCellAnchor>
    <xdr:from>
      <xdr:col>3</xdr:col>
      <xdr:colOff>33618</xdr:colOff>
      <xdr:row>5</xdr:row>
      <xdr:rowOff>11207</xdr:rowOff>
    </xdr:from>
    <xdr:ext cx="401717" cy="381942"/>
    <xdr:pic>
      <xdr:nvPicPr>
        <xdr:cNvPr id="31" name="図 30">
          <a:extLst>
            <a:ext uri="{FF2B5EF4-FFF2-40B4-BE49-F238E27FC236}">
              <a16:creationId xmlns:a16="http://schemas.microsoft.com/office/drawing/2014/main" id="{FE07FCF9-AC9D-4B5A-8A2D-506C5D582F0A}"/>
            </a:ext>
          </a:extLst>
        </xdr:cNvPr>
        <xdr:cNvPicPr>
          <a:picLocks noChangeAspect="1"/>
        </xdr:cNvPicPr>
      </xdr:nvPicPr>
      <xdr:blipFill>
        <a:blip xmlns:r="http://schemas.openxmlformats.org/officeDocument/2006/relationships" r:embed="rId1"/>
        <a:stretch>
          <a:fillRect/>
        </a:stretch>
      </xdr:blipFill>
      <xdr:spPr>
        <a:xfrm>
          <a:off x="4381500" y="3316942"/>
          <a:ext cx="401717" cy="381942"/>
        </a:xfrm>
        <a:prstGeom prst="rect">
          <a:avLst/>
        </a:prstGeom>
      </xdr:spPr>
    </xdr:pic>
    <xdr:clientData/>
  </xdr:oneCellAnchor>
  <xdr:oneCellAnchor>
    <xdr:from>
      <xdr:col>3</xdr:col>
      <xdr:colOff>56030</xdr:colOff>
      <xdr:row>7</xdr:row>
      <xdr:rowOff>100854</xdr:rowOff>
    </xdr:from>
    <xdr:ext cx="401717" cy="381942"/>
    <xdr:pic>
      <xdr:nvPicPr>
        <xdr:cNvPr id="32" name="図 31">
          <a:extLst>
            <a:ext uri="{FF2B5EF4-FFF2-40B4-BE49-F238E27FC236}">
              <a16:creationId xmlns:a16="http://schemas.microsoft.com/office/drawing/2014/main" id="{B6B81E8B-1B28-107D-0C1F-88EBF3FC91A8}"/>
            </a:ext>
          </a:extLst>
        </xdr:cNvPr>
        <xdr:cNvPicPr>
          <a:picLocks noChangeAspect="1"/>
        </xdr:cNvPicPr>
      </xdr:nvPicPr>
      <xdr:blipFill>
        <a:blip xmlns:r="http://schemas.openxmlformats.org/officeDocument/2006/relationships" r:embed="rId1"/>
        <a:stretch>
          <a:fillRect/>
        </a:stretch>
      </xdr:blipFill>
      <xdr:spPr>
        <a:xfrm>
          <a:off x="4403912" y="5221942"/>
          <a:ext cx="401717" cy="381942"/>
        </a:xfrm>
        <a:prstGeom prst="rect">
          <a:avLst/>
        </a:prstGeom>
      </xdr:spPr>
    </xdr:pic>
    <xdr:clientData/>
  </xdr:oneCellAnchor>
  <xdr:twoCellAnchor editAs="oneCell">
    <xdr:from>
      <xdr:col>3</xdr:col>
      <xdr:colOff>717176</xdr:colOff>
      <xdr:row>9</xdr:row>
      <xdr:rowOff>56029</xdr:rowOff>
    </xdr:from>
    <xdr:to>
      <xdr:col>3</xdr:col>
      <xdr:colOff>1906352</xdr:colOff>
      <xdr:row>10</xdr:row>
      <xdr:rowOff>44825</xdr:rowOff>
    </xdr:to>
    <xdr:pic>
      <xdr:nvPicPr>
        <xdr:cNvPr id="33" name="図 32">
          <a:extLst>
            <a:ext uri="{FF2B5EF4-FFF2-40B4-BE49-F238E27FC236}">
              <a16:creationId xmlns:a16="http://schemas.microsoft.com/office/drawing/2014/main" id="{D1E96641-4A3F-4897-B569-67055D77578F}"/>
            </a:ext>
          </a:extLst>
        </xdr:cNvPr>
        <xdr:cNvPicPr>
          <a:picLocks noChangeAspect="1"/>
        </xdr:cNvPicPr>
      </xdr:nvPicPr>
      <xdr:blipFill>
        <a:blip xmlns:r="http://schemas.openxmlformats.org/officeDocument/2006/relationships" r:embed="rId3"/>
        <a:stretch>
          <a:fillRect/>
        </a:stretch>
      </xdr:blipFill>
      <xdr:spPr>
        <a:xfrm>
          <a:off x="4953000" y="7407088"/>
          <a:ext cx="1189176" cy="291354"/>
        </a:xfrm>
        <a:prstGeom prst="rect">
          <a:avLst/>
        </a:prstGeom>
      </xdr:spPr>
    </xdr:pic>
    <xdr:clientData/>
  </xdr:twoCellAnchor>
  <xdr:oneCellAnchor>
    <xdr:from>
      <xdr:col>3</xdr:col>
      <xdr:colOff>56030</xdr:colOff>
      <xdr:row>14</xdr:row>
      <xdr:rowOff>637715</xdr:rowOff>
    </xdr:from>
    <xdr:ext cx="521613" cy="399221"/>
    <xdr:pic>
      <xdr:nvPicPr>
        <xdr:cNvPr id="36" name="図 35">
          <a:extLst>
            <a:ext uri="{FF2B5EF4-FFF2-40B4-BE49-F238E27FC236}">
              <a16:creationId xmlns:a16="http://schemas.microsoft.com/office/drawing/2014/main" id="{8A1CB533-3D89-4C98-9D42-E0528B74E5A3}"/>
            </a:ext>
          </a:extLst>
        </xdr:cNvPr>
        <xdr:cNvPicPr>
          <a:picLocks noChangeAspect="1"/>
        </xdr:cNvPicPr>
      </xdr:nvPicPr>
      <xdr:blipFill>
        <a:blip xmlns:r="http://schemas.openxmlformats.org/officeDocument/2006/relationships" r:embed="rId2"/>
        <a:stretch>
          <a:fillRect/>
        </a:stretch>
      </xdr:blipFill>
      <xdr:spPr>
        <a:xfrm>
          <a:off x="4134971" y="13625333"/>
          <a:ext cx="521613" cy="399221"/>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2</xdr:col>
      <xdr:colOff>657225</xdr:colOff>
      <xdr:row>1</xdr:row>
      <xdr:rowOff>0</xdr:rowOff>
    </xdr:from>
    <xdr:to>
      <xdr:col>8</xdr:col>
      <xdr:colOff>60476</xdr:colOff>
      <xdr:row>1</xdr:row>
      <xdr:rowOff>1756171</xdr:rowOff>
    </xdr:to>
    <xdr:sp macro="" textlink="">
      <xdr:nvSpPr>
        <xdr:cNvPr id="3" name="テキスト ボックス 2">
          <a:extLst>
            <a:ext uri="{FF2B5EF4-FFF2-40B4-BE49-F238E27FC236}">
              <a16:creationId xmlns:a16="http://schemas.microsoft.com/office/drawing/2014/main" id="{3CC887A5-597F-4EDA-A7E4-AA074774921D}"/>
            </a:ext>
          </a:extLst>
        </xdr:cNvPr>
        <xdr:cNvSpPr txBox="1"/>
      </xdr:nvSpPr>
      <xdr:spPr>
        <a:xfrm>
          <a:off x="2773892" y="120952"/>
          <a:ext cx="9548132" cy="1756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ct val="150000"/>
            </a:lnSpc>
          </a:pP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　まんまる</a:t>
          </a:r>
          <a:r>
            <a:rPr kumimoji="1" lang="en-US" altLang="ja-JP" sz="1400">
              <a:latin typeface="BIZ UDPゴシック" panose="020B0400000000000000" pitchFamily="50" charset="-128"/>
              <a:ea typeface="BIZ UDPゴシック" panose="020B0400000000000000" pitchFamily="50" charset="-128"/>
            </a:rPr>
            <a:t>Day   </a:t>
          </a:r>
          <a:r>
            <a:rPr kumimoji="1" lang="ja-JP" altLang="en-US" sz="1400">
              <a:latin typeface="BIZ UDPゴシック" panose="020B0400000000000000" pitchFamily="50" charset="-128"/>
              <a:ea typeface="BIZ UDPゴシック" panose="020B0400000000000000" pitchFamily="50" charset="-128"/>
            </a:rPr>
            <a:t>月曜日・水曜日・土曜日</a:t>
          </a:r>
          <a:r>
            <a:rPr kumimoji="1" lang="ja-JP" altLang="en-US" sz="1400" baseline="0">
              <a:latin typeface="BIZ UDPゴシック" panose="020B0400000000000000" pitchFamily="50" charset="-128"/>
              <a:ea typeface="BIZ UDPゴシック" panose="020B0400000000000000" pitchFamily="50" charset="-128"/>
            </a:rPr>
            <a:t>  </a:t>
          </a:r>
          <a:r>
            <a:rPr kumimoji="1" lang="en-US" altLang="ja-JP" sz="1400">
              <a:latin typeface="BIZ UDPゴシック" panose="020B0400000000000000" pitchFamily="50" charset="-128"/>
              <a:ea typeface="BIZ UDPゴシック" panose="020B0400000000000000" pitchFamily="50" charset="-128"/>
            </a:rPr>
            <a:t>9</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30</a:t>
          </a:r>
          <a:r>
            <a:rPr kumimoji="1" lang="ja-JP" altLang="en-US" sz="1400">
              <a:latin typeface="BIZ UDPゴシック" panose="020B0400000000000000" pitchFamily="50" charset="-128"/>
              <a:ea typeface="BIZ UDPゴシック" panose="020B0400000000000000" pitchFamily="50" charset="-128"/>
            </a:rPr>
            <a:t>分～１１時３０分　１４時～</a:t>
          </a:r>
          <a:r>
            <a:rPr kumimoji="1" lang="en-US" altLang="ja-JP" sz="1400">
              <a:latin typeface="BIZ UDPゴシック" panose="020B0400000000000000" pitchFamily="50" charset="-128"/>
              <a:ea typeface="BIZ UDPゴシック" panose="020B0400000000000000" pitchFamily="50" charset="-128"/>
            </a:rPr>
            <a:t>17</a:t>
          </a:r>
          <a:r>
            <a:rPr kumimoji="1" lang="ja-JP" altLang="en-US" sz="1400">
              <a:latin typeface="BIZ UDPゴシック" panose="020B0400000000000000" pitchFamily="50" charset="-128"/>
              <a:ea typeface="BIZ UDPゴシック" panose="020B0400000000000000" pitchFamily="50" charset="-128"/>
            </a:rPr>
            <a:t>時　  対象：どなたでも</a:t>
          </a:r>
          <a:r>
            <a:rPr kumimoji="1" lang="en-US" altLang="ja-JP" sz="1400">
              <a:latin typeface="BIZ UDPゴシック" panose="020B0400000000000000" pitchFamily="50" charset="-128"/>
              <a:ea typeface="BIZ UDPゴシック" panose="020B0400000000000000" pitchFamily="50" charset="-128"/>
            </a:rPr>
            <a:t>	</a:t>
          </a:r>
        </a:p>
        <a:p>
          <a:pPr>
            <a:lnSpc>
              <a:spcPct val="150000"/>
            </a:lnSpc>
          </a:pP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　ままと　子育て相談　</a:t>
          </a:r>
          <a:r>
            <a:rPr kumimoji="1" lang="en-US" altLang="ja-JP" sz="1400">
              <a:latin typeface="BIZ UDPゴシック" panose="020B0400000000000000" pitchFamily="50" charset="-128"/>
              <a:ea typeface="BIZ UDPゴシック" panose="020B0400000000000000" pitchFamily="50" charset="-128"/>
            </a:rPr>
            <a:t>AM</a:t>
          </a:r>
          <a:r>
            <a:rPr kumimoji="1" lang="ja-JP" altLang="en-US" sz="1400">
              <a:latin typeface="BIZ UDPゴシック" panose="020B0400000000000000" pitchFamily="50" charset="-128"/>
              <a:ea typeface="BIZ UDPゴシック" panose="020B0400000000000000" pitchFamily="50" charset="-128"/>
            </a:rPr>
            <a:t>  </a:t>
          </a:r>
        </a:p>
        <a:p>
          <a:pPr>
            <a:lnSpc>
              <a:spcPct val="150000"/>
            </a:lnSpc>
          </a:pP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　まんまる</a:t>
          </a:r>
          <a:r>
            <a:rPr kumimoji="1" lang="en-US" altLang="ja-JP" sz="1400">
              <a:latin typeface="BIZ UDPゴシック" panose="020B0400000000000000" pitchFamily="50" charset="-128"/>
              <a:ea typeface="BIZ UDPゴシック" panose="020B0400000000000000" pitchFamily="50" charset="-128"/>
            </a:rPr>
            <a:t>Kids   </a:t>
          </a:r>
          <a:r>
            <a:rPr kumimoji="1" lang="ja-JP" altLang="en-US" sz="1400">
              <a:latin typeface="BIZ UDPゴシック" panose="020B0400000000000000" pitchFamily="50" charset="-128"/>
              <a:ea typeface="BIZ UDPゴシック" panose="020B0400000000000000" pitchFamily="50" charset="-128"/>
            </a:rPr>
            <a:t>水曜日・金曜日　</a:t>
          </a:r>
          <a:r>
            <a:rPr kumimoji="1" lang="en-US" altLang="ja-JP" sz="1400">
              <a:latin typeface="BIZ UDPゴシック" panose="020B0400000000000000" pitchFamily="50" charset="-128"/>
              <a:ea typeface="BIZ UDPゴシック" panose="020B0400000000000000" pitchFamily="50" charset="-128"/>
            </a:rPr>
            <a:t>14</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16</a:t>
          </a:r>
          <a:r>
            <a:rPr kumimoji="1" lang="ja-JP" altLang="en-US" sz="1400">
              <a:latin typeface="BIZ UDPゴシック" panose="020B0400000000000000" pitchFamily="50" charset="-128"/>
              <a:ea typeface="BIZ UDPゴシック" panose="020B0400000000000000" pitchFamily="50" charset="-128"/>
            </a:rPr>
            <a:t>時</a:t>
          </a:r>
          <a:r>
            <a:rPr kumimoji="1" lang="en-US" altLang="ja-JP" sz="1400">
              <a:latin typeface="BIZ UDPゴシック" panose="020B0400000000000000" pitchFamily="50" charset="-128"/>
              <a:ea typeface="BIZ UDPゴシック" panose="020B0400000000000000" pitchFamily="50" charset="-128"/>
            </a:rPr>
            <a:t>45</a:t>
          </a:r>
          <a:r>
            <a:rPr kumimoji="1" lang="ja-JP" altLang="en-US" sz="1400">
              <a:latin typeface="BIZ UDPゴシック" panose="020B0400000000000000" pitchFamily="50" charset="-128"/>
              <a:ea typeface="BIZ UDPゴシック" panose="020B0400000000000000" pitchFamily="50" charset="-128"/>
            </a:rPr>
            <a:t>分　</a:t>
          </a: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対象：子どもたち　★放課後の遊び場です</a:t>
          </a:r>
          <a:r>
            <a:rPr kumimoji="1" lang="en-US" altLang="ja-JP" sz="1400">
              <a:latin typeface="BIZ UDPゴシック" panose="020B0400000000000000" pitchFamily="50" charset="-128"/>
              <a:ea typeface="BIZ UDPゴシック" panose="020B0400000000000000" pitchFamily="50" charset="-128"/>
            </a:rPr>
            <a:t>	</a:t>
          </a:r>
        </a:p>
        <a:p>
          <a:pPr>
            <a:lnSpc>
              <a:spcPct val="150000"/>
            </a:lnSpc>
          </a:pP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　まんまるたいむ　月</a:t>
          </a:r>
          <a:r>
            <a:rPr kumimoji="1" lang="en-US" altLang="ja-JP" sz="1400">
              <a:latin typeface="BIZ UDPゴシック" panose="020B0400000000000000" pitchFamily="50" charset="-128"/>
              <a:ea typeface="BIZ UDPゴシック" panose="020B0400000000000000" pitchFamily="50" charset="-128"/>
            </a:rPr>
            <a:t>2</a:t>
          </a:r>
          <a:r>
            <a:rPr kumimoji="1" lang="ja-JP" altLang="en-US" sz="1400">
              <a:latin typeface="BIZ UDPゴシック" panose="020B0400000000000000" pitchFamily="50" charset="-128"/>
              <a:ea typeface="BIZ UDPゴシック" panose="020B0400000000000000" pitchFamily="50" charset="-128"/>
            </a:rPr>
            <a:t>回火曜日　　　　　　　　　　　　　　　</a:t>
          </a:r>
          <a:r>
            <a:rPr kumimoji="1" lang="en-US" altLang="ja-JP" sz="1400">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対象：学園の子どもたち</a:t>
          </a:r>
        </a:p>
      </xdr:txBody>
    </xdr:sp>
    <xdr:clientData/>
  </xdr:twoCellAnchor>
  <xdr:oneCellAnchor>
    <xdr:from>
      <xdr:col>6</xdr:col>
      <xdr:colOff>0</xdr:colOff>
      <xdr:row>5</xdr:row>
      <xdr:rowOff>38100</xdr:rowOff>
    </xdr:from>
    <xdr:ext cx="401717" cy="381942"/>
    <xdr:pic>
      <xdr:nvPicPr>
        <xdr:cNvPr id="5" name="図 4">
          <a:extLst>
            <a:ext uri="{FF2B5EF4-FFF2-40B4-BE49-F238E27FC236}">
              <a16:creationId xmlns:a16="http://schemas.microsoft.com/office/drawing/2014/main" id="{3D11C37A-4E44-4708-8C65-19878F033DC7}"/>
            </a:ext>
          </a:extLst>
        </xdr:cNvPr>
        <xdr:cNvPicPr>
          <a:picLocks noChangeAspect="1"/>
        </xdr:cNvPicPr>
      </xdr:nvPicPr>
      <xdr:blipFill>
        <a:blip xmlns:r="http://schemas.openxmlformats.org/officeDocument/2006/relationships" r:embed="rId1"/>
        <a:stretch>
          <a:fillRect/>
        </a:stretch>
      </xdr:blipFill>
      <xdr:spPr>
        <a:xfrm>
          <a:off x="10067925" y="2686050"/>
          <a:ext cx="401717" cy="381942"/>
        </a:xfrm>
        <a:prstGeom prst="rect">
          <a:avLst/>
        </a:prstGeom>
      </xdr:spPr>
    </xdr:pic>
    <xdr:clientData/>
  </xdr:oneCellAnchor>
  <xdr:twoCellAnchor>
    <xdr:from>
      <xdr:col>6</xdr:col>
      <xdr:colOff>1676400</xdr:colOff>
      <xdr:row>6</xdr:row>
      <xdr:rowOff>323850</xdr:rowOff>
    </xdr:from>
    <xdr:to>
      <xdr:col>9</xdr:col>
      <xdr:colOff>247650</xdr:colOff>
      <xdr:row>6</xdr:row>
      <xdr:rowOff>695325</xdr:rowOff>
    </xdr:to>
    <xdr:sp macro="" textlink="">
      <xdr:nvSpPr>
        <xdr:cNvPr id="2" name="矢印: 右 1">
          <a:extLst>
            <a:ext uri="{FF2B5EF4-FFF2-40B4-BE49-F238E27FC236}">
              <a16:creationId xmlns:a16="http://schemas.microsoft.com/office/drawing/2014/main" id="{D751B7BB-A398-2D64-DE0D-16E8E3DE8041}"/>
            </a:ext>
          </a:extLst>
        </xdr:cNvPr>
        <xdr:cNvSpPr/>
      </xdr:nvSpPr>
      <xdr:spPr>
        <a:xfrm>
          <a:off x="11744325" y="3276600"/>
          <a:ext cx="2095500" cy="371475"/>
        </a:xfrm>
        <a:prstGeom prst="rightArrow">
          <a:avLst/>
        </a:prstGeom>
        <a:solidFill>
          <a:srgbClr val="92D05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38099</xdr:colOff>
      <xdr:row>8</xdr:row>
      <xdr:rowOff>219075</xdr:rowOff>
    </xdr:from>
    <xdr:to>
      <xdr:col>7</xdr:col>
      <xdr:colOff>1390649</xdr:colOff>
      <xdr:row>8</xdr:row>
      <xdr:rowOff>590550</xdr:rowOff>
    </xdr:to>
    <xdr:sp macro="" textlink="">
      <xdr:nvSpPr>
        <xdr:cNvPr id="6" name="矢印: 右 5">
          <a:extLst>
            <a:ext uri="{FF2B5EF4-FFF2-40B4-BE49-F238E27FC236}">
              <a16:creationId xmlns:a16="http://schemas.microsoft.com/office/drawing/2014/main" id="{4F3F85B8-88A8-467F-951A-6AB2AE2B31A0}"/>
            </a:ext>
          </a:extLst>
        </xdr:cNvPr>
        <xdr:cNvSpPr/>
      </xdr:nvSpPr>
      <xdr:spPr>
        <a:xfrm>
          <a:off x="190499" y="4181475"/>
          <a:ext cx="13230225" cy="371475"/>
        </a:xfrm>
        <a:prstGeom prst="rightArrow">
          <a:avLst/>
        </a:prstGeom>
        <a:solidFill>
          <a:srgbClr val="92D05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xdr:col>
      <xdr:colOff>438453</xdr:colOff>
      <xdr:row>4</xdr:row>
      <xdr:rowOff>0</xdr:rowOff>
    </xdr:from>
    <xdr:ext cx="401717" cy="381942"/>
    <xdr:pic>
      <xdr:nvPicPr>
        <xdr:cNvPr id="8" name="図 7">
          <a:extLst>
            <a:ext uri="{FF2B5EF4-FFF2-40B4-BE49-F238E27FC236}">
              <a16:creationId xmlns:a16="http://schemas.microsoft.com/office/drawing/2014/main" id="{C64E7EDF-09E1-4BD5-808F-9863E1EF521D}"/>
            </a:ext>
          </a:extLst>
        </xdr:cNvPr>
        <xdr:cNvPicPr>
          <a:picLocks noChangeAspect="1"/>
        </xdr:cNvPicPr>
      </xdr:nvPicPr>
      <xdr:blipFill>
        <a:blip xmlns:r="http://schemas.openxmlformats.org/officeDocument/2006/relationships" r:embed="rId1"/>
        <a:stretch>
          <a:fillRect/>
        </a:stretch>
      </xdr:blipFill>
      <xdr:spPr>
        <a:xfrm>
          <a:off x="9570358" y="2494643"/>
          <a:ext cx="401717" cy="381942"/>
        </a:xfrm>
        <a:prstGeom prst="rect">
          <a:avLst/>
        </a:prstGeom>
      </xdr:spPr>
    </xdr:pic>
    <xdr:clientData/>
  </xdr:oneCellAnchor>
  <xdr:oneCellAnchor>
    <xdr:from>
      <xdr:col>3</xdr:col>
      <xdr:colOff>529167</xdr:colOff>
      <xdr:row>4</xdr:row>
      <xdr:rowOff>0</xdr:rowOff>
    </xdr:from>
    <xdr:ext cx="401717" cy="381942"/>
    <xdr:pic>
      <xdr:nvPicPr>
        <xdr:cNvPr id="9" name="図 8">
          <a:extLst>
            <a:ext uri="{FF2B5EF4-FFF2-40B4-BE49-F238E27FC236}">
              <a16:creationId xmlns:a16="http://schemas.microsoft.com/office/drawing/2014/main" id="{89E12A5A-6A77-459A-B1AF-F788D43CD3A8}"/>
            </a:ext>
          </a:extLst>
        </xdr:cNvPr>
        <xdr:cNvPicPr>
          <a:picLocks noChangeAspect="1"/>
        </xdr:cNvPicPr>
      </xdr:nvPicPr>
      <xdr:blipFill>
        <a:blip xmlns:r="http://schemas.openxmlformats.org/officeDocument/2006/relationships" r:embed="rId1"/>
        <a:stretch>
          <a:fillRect/>
        </a:stretch>
      </xdr:blipFill>
      <xdr:spPr>
        <a:xfrm>
          <a:off x="3976310" y="2494643"/>
          <a:ext cx="401717" cy="381942"/>
        </a:xfrm>
        <a:prstGeom prst="rect">
          <a:avLst/>
        </a:prstGeom>
      </xdr:spPr>
    </xdr:pic>
    <xdr:clientData/>
  </xdr:oneCellAnchor>
  <xdr:oneCellAnchor>
    <xdr:from>
      <xdr:col>1</xdr:col>
      <xdr:colOff>740834</xdr:colOff>
      <xdr:row>4</xdr:row>
      <xdr:rowOff>136071</xdr:rowOff>
    </xdr:from>
    <xdr:ext cx="401717" cy="381942"/>
    <xdr:pic>
      <xdr:nvPicPr>
        <xdr:cNvPr id="10" name="図 9">
          <a:extLst>
            <a:ext uri="{FF2B5EF4-FFF2-40B4-BE49-F238E27FC236}">
              <a16:creationId xmlns:a16="http://schemas.microsoft.com/office/drawing/2014/main" id="{38C23CD7-34AE-4239-B95B-C49E1ABBD5A0}"/>
            </a:ext>
          </a:extLst>
        </xdr:cNvPr>
        <xdr:cNvPicPr>
          <a:picLocks noChangeAspect="1"/>
        </xdr:cNvPicPr>
      </xdr:nvPicPr>
      <xdr:blipFill>
        <a:blip xmlns:r="http://schemas.openxmlformats.org/officeDocument/2006/relationships" r:embed="rId1"/>
        <a:stretch>
          <a:fillRect/>
        </a:stretch>
      </xdr:blipFill>
      <xdr:spPr>
        <a:xfrm>
          <a:off x="892024" y="2630714"/>
          <a:ext cx="401717" cy="381942"/>
        </a:xfrm>
        <a:prstGeom prst="rect">
          <a:avLst/>
        </a:prstGeom>
      </xdr:spPr>
    </xdr:pic>
    <xdr:clientData/>
  </xdr:oneCellAnchor>
  <xdr:oneCellAnchor>
    <xdr:from>
      <xdr:col>1</xdr:col>
      <xdr:colOff>725714</xdr:colOff>
      <xdr:row>6</xdr:row>
      <xdr:rowOff>90714</xdr:rowOff>
    </xdr:from>
    <xdr:ext cx="401717" cy="381942"/>
    <xdr:pic>
      <xdr:nvPicPr>
        <xdr:cNvPr id="11" name="図 10">
          <a:extLst>
            <a:ext uri="{FF2B5EF4-FFF2-40B4-BE49-F238E27FC236}">
              <a16:creationId xmlns:a16="http://schemas.microsoft.com/office/drawing/2014/main" id="{07C56638-05FD-435C-878A-2F5B3AD8D5ED}"/>
            </a:ext>
          </a:extLst>
        </xdr:cNvPr>
        <xdr:cNvPicPr>
          <a:picLocks noChangeAspect="1"/>
        </xdr:cNvPicPr>
      </xdr:nvPicPr>
      <xdr:blipFill>
        <a:blip xmlns:r="http://schemas.openxmlformats.org/officeDocument/2006/relationships" r:embed="rId1"/>
        <a:stretch>
          <a:fillRect/>
        </a:stretch>
      </xdr:blipFill>
      <xdr:spPr>
        <a:xfrm>
          <a:off x="876904" y="3598333"/>
          <a:ext cx="401717" cy="381942"/>
        </a:xfrm>
        <a:prstGeom prst="rect">
          <a:avLst/>
        </a:prstGeom>
      </xdr:spPr>
    </xdr:pic>
    <xdr:clientData/>
  </xdr:oneCellAnchor>
  <xdr:oneCellAnchor>
    <xdr:from>
      <xdr:col>3</xdr:col>
      <xdr:colOff>0</xdr:colOff>
      <xdr:row>5</xdr:row>
      <xdr:rowOff>0</xdr:rowOff>
    </xdr:from>
    <xdr:ext cx="401717" cy="381942"/>
    <xdr:pic>
      <xdr:nvPicPr>
        <xdr:cNvPr id="12" name="図 11">
          <a:extLst>
            <a:ext uri="{FF2B5EF4-FFF2-40B4-BE49-F238E27FC236}">
              <a16:creationId xmlns:a16="http://schemas.microsoft.com/office/drawing/2014/main" id="{1997D989-0356-47BC-BFD1-678591B32969}"/>
            </a:ext>
          </a:extLst>
        </xdr:cNvPr>
        <xdr:cNvPicPr>
          <a:picLocks noChangeAspect="1"/>
        </xdr:cNvPicPr>
      </xdr:nvPicPr>
      <xdr:blipFill>
        <a:blip xmlns:r="http://schemas.openxmlformats.org/officeDocument/2006/relationships" r:embed="rId1"/>
        <a:stretch>
          <a:fillRect/>
        </a:stretch>
      </xdr:blipFill>
      <xdr:spPr>
        <a:xfrm>
          <a:off x="3781425" y="2647950"/>
          <a:ext cx="401717" cy="381942"/>
        </a:xfrm>
        <a:prstGeom prst="rect">
          <a:avLst/>
        </a:prstGeom>
      </xdr:spPr>
    </xdr:pic>
    <xdr:clientData/>
  </xdr:oneCellAnchor>
  <xdr:oneCellAnchor>
    <xdr:from>
      <xdr:col>1</xdr:col>
      <xdr:colOff>695476</xdr:colOff>
      <xdr:row>10</xdr:row>
      <xdr:rowOff>60476</xdr:rowOff>
    </xdr:from>
    <xdr:ext cx="401717" cy="381942"/>
    <xdr:pic>
      <xdr:nvPicPr>
        <xdr:cNvPr id="13" name="図 12">
          <a:extLst>
            <a:ext uri="{FF2B5EF4-FFF2-40B4-BE49-F238E27FC236}">
              <a16:creationId xmlns:a16="http://schemas.microsoft.com/office/drawing/2014/main" id="{66A2CB55-1873-4087-BA44-886554ECC622}"/>
            </a:ext>
          </a:extLst>
        </xdr:cNvPr>
        <xdr:cNvPicPr>
          <a:picLocks noChangeAspect="1"/>
        </xdr:cNvPicPr>
      </xdr:nvPicPr>
      <xdr:blipFill>
        <a:blip xmlns:r="http://schemas.openxmlformats.org/officeDocument/2006/relationships" r:embed="rId1"/>
        <a:stretch>
          <a:fillRect/>
        </a:stretch>
      </xdr:blipFill>
      <xdr:spPr>
        <a:xfrm>
          <a:off x="846666" y="5594047"/>
          <a:ext cx="401717" cy="381942"/>
        </a:xfrm>
        <a:prstGeom prst="rect">
          <a:avLst/>
        </a:prstGeom>
      </xdr:spPr>
    </xdr:pic>
    <xdr:clientData/>
  </xdr:oneCellAnchor>
  <xdr:oneCellAnchor>
    <xdr:from>
      <xdr:col>3</xdr:col>
      <xdr:colOff>317500</xdr:colOff>
      <xdr:row>9</xdr:row>
      <xdr:rowOff>0</xdr:rowOff>
    </xdr:from>
    <xdr:ext cx="401717" cy="381942"/>
    <xdr:pic>
      <xdr:nvPicPr>
        <xdr:cNvPr id="14" name="図 13">
          <a:extLst>
            <a:ext uri="{FF2B5EF4-FFF2-40B4-BE49-F238E27FC236}">
              <a16:creationId xmlns:a16="http://schemas.microsoft.com/office/drawing/2014/main" id="{A5CC43C7-0903-4085-87B9-96891E594EEB}"/>
            </a:ext>
          </a:extLst>
        </xdr:cNvPr>
        <xdr:cNvPicPr>
          <a:picLocks noChangeAspect="1"/>
        </xdr:cNvPicPr>
      </xdr:nvPicPr>
      <xdr:blipFill>
        <a:blip xmlns:r="http://schemas.openxmlformats.org/officeDocument/2006/relationships" r:embed="rId1"/>
        <a:stretch>
          <a:fillRect/>
        </a:stretch>
      </xdr:blipFill>
      <xdr:spPr>
        <a:xfrm>
          <a:off x="3764643" y="5231190"/>
          <a:ext cx="401717" cy="381942"/>
        </a:xfrm>
        <a:prstGeom prst="rect">
          <a:avLst/>
        </a:prstGeom>
      </xdr:spPr>
    </xdr:pic>
    <xdr:clientData/>
  </xdr:oneCellAnchor>
  <xdr:oneCellAnchor>
    <xdr:from>
      <xdr:col>3</xdr:col>
      <xdr:colOff>498929</xdr:colOff>
      <xdr:row>12</xdr:row>
      <xdr:rowOff>0</xdr:rowOff>
    </xdr:from>
    <xdr:ext cx="401717" cy="381942"/>
    <xdr:pic>
      <xdr:nvPicPr>
        <xdr:cNvPr id="16" name="図 15">
          <a:extLst>
            <a:ext uri="{FF2B5EF4-FFF2-40B4-BE49-F238E27FC236}">
              <a16:creationId xmlns:a16="http://schemas.microsoft.com/office/drawing/2014/main" id="{8C4BCD43-F6C5-4BF5-B284-7F98D10FBA6B}"/>
            </a:ext>
          </a:extLst>
        </xdr:cNvPr>
        <xdr:cNvPicPr>
          <a:picLocks noChangeAspect="1"/>
        </xdr:cNvPicPr>
      </xdr:nvPicPr>
      <xdr:blipFill>
        <a:blip xmlns:r="http://schemas.openxmlformats.org/officeDocument/2006/relationships" r:embed="rId1"/>
        <a:stretch>
          <a:fillRect/>
        </a:stretch>
      </xdr:blipFill>
      <xdr:spPr>
        <a:xfrm>
          <a:off x="3946072" y="6727976"/>
          <a:ext cx="401717" cy="381942"/>
        </a:xfrm>
        <a:prstGeom prst="rect">
          <a:avLst/>
        </a:prstGeom>
      </xdr:spPr>
    </xdr:pic>
    <xdr:clientData/>
  </xdr:oneCellAnchor>
  <xdr:oneCellAnchor>
    <xdr:from>
      <xdr:col>1</xdr:col>
      <xdr:colOff>665238</xdr:colOff>
      <xdr:row>12</xdr:row>
      <xdr:rowOff>15119</xdr:rowOff>
    </xdr:from>
    <xdr:ext cx="401717" cy="381942"/>
    <xdr:pic>
      <xdr:nvPicPr>
        <xdr:cNvPr id="17" name="図 16">
          <a:extLst>
            <a:ext uri="{FF2B5EF4-FFF2-40B4-BE49-F238E27FC236}">
              <a16:creationId xmlns:a16="http://schemas.microsoft.com/office/drawing/2014/main" id="{58DCBF13-1CF9-4352-95BB-71E2C57DB0A6}"/>
            </a:ext>
          </a:extLst>
        </xdr:cNvPr>
        <xdr:cNvPicPr>
          <a:picLocks noChangeAspect="1"/>
        </xdr:cNvPicPr>
      </xdr:nvPicPr>
      <xdr:blipFill>
        <a:blip xmlns:r="http://schemas.openxmlformats.org/officeDocument/2006/relationships" r:embed="rId1"/>
        <a:stretch>
          <a:fillRect/>
        </a:stretch>
      </xdr:blipFill>
      <xdr:spPr>
        <a:xfrm>
          <a:off x="816428" y="6743095"/>
          <a:ext cx="401717" cy="381942"/>
        </a:xfrm>
        <a:prstGeom prst="rect">
          <a:avLst/>
        </a:prstGeom>
      </xdr:spPr>
    </xdr:pic>
    <xdr:clientData/>
  </xdr:oneCellAnchor>
  <xdr:oneCellAnchor>
    <xdr:from>
      <xdr:col>3</xdr:col>
      <xdr:colOff>1198639</xdr:colOff>
      <xdr:row>3</xdr:row>
      <xdr:rowOff>266699</xdr:rowOff>
    </xdr:from>
    <xdr:ext cx="521613" cy="399221"/>
    <xdr:pic>
      <xdr:nvPicPr>
        <xdr:cNvPr id="18" name="図 17">
          <a:extLst>
            <a:ext uri="{FF2B5EF4-FFF2-40B4-BE49-F238E27FC236}">
              <a16:creationId xmlns:a16="http://schemas.microsoft.com/office/drawing/2014/main" id="{B5176123-6DDD-441D-B93A-E08E5ED59E9E}"/>
            </a:ext>
          </a:extLst>
        </xdr:cNvPr>
        <xdr:cNvPicPr>
          <a:picLocks noChangeAspect="1"/>
        </xdr:cNvPicPr>
      </xdr:nvPicPr>
      <xdr:blipFill>
        <a:blip xmlns:r="http://schemas.openxmlformats.org/officeDocument/2006/relationships" r:embed="rId2"/>
        <a:stretch>
          <a:fillRect/>
        </a:stretch>
      </xdr:blipFill>
      <xdr:spPr>
        <a:xfrm>
          <a:off x="4645782" y="2458961"/>
          <a:ext cx="521613" cy="399221"/>
        </a:xfrm>
        <a:prstGeom prst="rect">
          <a:avLst/>
        </a:prstGeom>
      </xdr:spPr>
    </xdr:pic>
    <xdr:clientData/>
  </xdr:oneCellAnchor>
  <xdr:oneCellAnchor>
    <xdr:from>
      <xdr:col>3</xdr:col>
      <xdr:colOff>561975</xdr:colOff>
      <xdr:row>4</xdr:row>
      <xdr:rowOff>666750</xdr:rowOff>
    </xdr:from>
    <xdr:ext cx="521613" cy="399221"/>
    <xdr:pic>
      <xdr:nvPicPr>
        <xdr:cNvPr id="19" name="図 18">
          <a:extLst>
            <a:ext uri="{FF2B5EF4-FFF2-40B4-BE49-F238E27FC236}">
              <a16:creationId xmlns:a16="http://schemas.microsoft.com/office/drawing/2014/main" id="{2FDB2C7A-4AE9-4968-A8C0-AC9714C8E616}"/>
            </a:ext>
          </a:extLst>
        </xdr:cNvPr>
        <xdr:cNvPicPr>
          <a:picLocks noChangeAspect="1"/>
        </xdr:cNvPicPr>
      </xdr:nvPicPr>
      <xdr:blipFill>
        <a:blip xmlns:r="http://schemas.openxmlformats.org/officeDocument/2006/relationships" r:embed="rId2"/>
        <a:stretch>
          <a:fillRect/>
        </a:stretch>
      </xdr:blipFill>
      <xdr:spPr>
        <a:xfrm>
          <a:off x="4343400" y="2609850"/>
          <a:ext cx="521613" cy="399221"/>
        </a:xfrm>
        <a:prstGeom prst="rect">
          <a:avLst/>
        </a:prstGeom>
      </xdr:spPr>
    </xdr:pic>
    <xdr:clientData/>
  </xdr:oneCellAnchor>
  <xdr:oneCellAnchor>
    <xdr:from>
      <xdr:col>5</xdr:col>
      <xdr:colOff>861785</xdr:colOff>
      <xdr:row>4</xdr:row>
      <xdr:rowOff>0</xdr:rowOff>
    </xdr:from>
    <xdr:ext cx="521613" cy="399221"/>
    <xdr:pic>
      <xdr:nvPicPr>
        <xdr:cNvPr id="20" name="図 19">
          <a:extLst>
            <a:ext uri="{FF2B5EF4-FFF2-40B4-BE49-F238E27FC236}">
              <a16:creationId xmlns:a16="http://schemas.microsoft.com/office/drawing/2014/main" id="{0004A222-DE26-4A86-96CC-DF604777CFE8}"/>
            </a:ext>
          </a:extLst>
        </xdr:cNvPr>
        <xdr:cNvPicPr>
          <a:picLocks noChangeAspect="1"/>
        </xdr:cNvPicPr>
      </xdr:nvPicPr>
      <xdr:blipFill>
        <a:blip xmlns:r="http://schemas.openxmlformats.org/officeDocument/2006/relationships" r:embed="rId2"/>
        <a:stretch>
          <a:fillRect/>
        </a:stretch>
      </xdr:blipFill>
      <xdr:spPr>
        <a:xfrm>
          <a:off x="7756071" y="2494643"/>
          <a:ext cx="521613" cy="399221"/>
        </a:xfrm>
        <a:prstGeom prst="rect">
          <a:avLst/>
        </a:prstGeom>
      </xdr:spPr>
    </xdr:pic>
    <xdr:clientData/>
  </xdr:oneCellAnchor>
  <xdr:oneCellAnchor>
    <xdr:from>
      <xdr:col>5</xdr:col>
      <xdr:colOff>861785</xdr:colOff>
      <xdr:row>6</xdr:row>
      <xdr:rowOff>45357</xdr:rowOff>
    </xdr:from>
    <xdr:ext cx="521613" cy="399221"/>
    <xdr:pic>
      <xdr:nvPicPr>
        <xdr:cNvPr id="21" name="図 20">
          <a:extLst>
            <a:ext uri="{FF2B5EF4-FFF2-40B4-BE49-F238E27FC236}">
              <a16:creationId xmlns:a16="http://schemas.microsoft.com/office/drawing/2014/main" id="{FFB1D575-0B52-477D-BAA1-F6B740C5F5D3}"/>
            </a:ext>
          </a:extLst>
        </xdr:cNvPr>
        <xdr:cNvPicPr>
          <a:picLocks noChangeAspect="1"/>
        </xdr:cNvPicPr>
      </xdr:nvPicPr>
      <xdr:blipFill>
        <a:blip xmlns:r="http://schemas.openxmlformats.org/officeDocument/2006/relationships" r:embed="rId2"/>
        <a:stretch>
          <a:fillRect/>
        </a:stretch>
      </xdr:blipFill>
      <xdr:spPr>
        <a:xfrm>
          <a:off x="7756071" y="3552976"/>
          <a:ext cx="521613" cy="399221"/>
        </a:xfrm>
        <a:prstGeom prst="rect">
          <a:avLst/>
        </a:prstGeom>
      </xdr:spPr>
    </xdr:pic>
    <xdr:clientData/>
  </xdr:oneCellAnchor>
  <xdr:oneCellAnchor>
    <xdr:from>
      <xdr:col>5</xdr:col>
      <xdr:colOff>0</xdr:colOff>
      <xdr:row>9</xdr:row>
      <xdr:rowOff>0</xdr:rowOff>
    </xdr:from>
    <xdr:ext cx="521613" cy="399221"/>
    <xdr:pic>
      <xdr:nvPicPr>
        <xdr:cNvPr id="22" name="図 21">
          <a:extLst>
            <a:ext uri="{FF2B5EF4-FFF2-40B4-BE49-F238E27FC236}">
              <a16:creationId xmlns:a16="http://schemas.microsoft.com/office/drawing/2014/main" id="{42AAC221-CE38-4096-BC9A-2166D563EF4A}"/>
            </a:ext>
          </a:extLst>
        </xdr:cNvPr>
        <xdr:cNvPicPr>
          <a:picLocks noChangeAspect="1"/>
        </xdr:cNvPicPr>
      </xdr:nvPicPr>
      <xdr:blipFill>
        <a:blip xmlns:r="http://schemas.openxmlformats.org/officeDocument/2006/relationships" r:embed="rId2"/>
        <a:stretch>
          <a:fillRect/>
        </a:stretch>
      </xdr:blipFill>
      <xdr:spPr>
        <a:xfrm>
          <a:off x="8105775" y="4667250"/>
          <a:ext cx="521613" cy="399221"/>
        </a:xfrm>
        <a:prstGeom prst="rect">
          <a:avLst/>
        </a:prstGeom>
      </xdr:spPr>
    </xdr:pic>
    <xdr:clientData/>
  </xdr:oneCellAnchor>
  <xdr:oneCellAnchor>
    <xdr:from>
      <xdr:col>3</xdr:col>
      <xdr:colOff>911376</xdr:colOff>
      <xdr:row>8</xdr:row>
      <xdr:rowOff>700919</xdr:rowOff>
    </xdr:from>
    <xdr:ext cx="521613" cy="399221"/>
    <xdr:pic>
      <xdr:nvPicPr>
        <xdr:cNvPr id="23" name="図 22">
          <a:extLst>
            <a:ext uri="{FF2B5EF4-FFF2-40B4-BE49-F238E27FC236}">
              <a16:creationId xmlns:a16="http://schemas.microsoft.com/office/drawing/2014/main" id="{89BA8E56-E27C-4E13-939D-7B3B2ADF5204}"/>
            </a:ext>
          </a:extLst>
        </xdr:cNvPr>
        <xdr:cNvPicPr>
          <a:picLocks noChangeAspect="1"/>
        </xdr:cNvPicPr>
      </xdr:nvPicPr>
      <xdr:blipFill>
        <a:blip xmlns:r="http://schemas.openxmlformats.org/officeDocument/2006/relationships" r:embed="rId2"/>
        <a:stretch>
          <a:fillRect/>
        </a:stretch>
      </xdr:blipFill>
      <xdr:spPr>
        <a:xfrm>
          <a:off x="4358519" y="5221514"/>
          <a:ext cx="521613" cy="399221"/>
        </a:xfrm>
        <a:prstGeom prst="rect">
          <a:avLst/>
        </a:prstGeom>
      </xdr:spPr>
    </xdr:pic>
    <xdr:clientData/>
  </xdr:oneCellAnchor>
  <xdr:oneCellAnchor>
    <xdr:from>
      <xdr:col>3</xdr:col>
      <xdr:colOff>1128788</xdr:colOff>
      <xdr:row>12</xdr:row>
      <xdr:rowOff>39233</xdr:rowOff>
    </xdr:from>
    <xdr:ext cx="521613" cy="399221"/>
    <xdr:pic>
      <xdr:nvPicPr>
        <xdr:cNvPr id="24" name="図 23">
          <a:extLst>
            <a:ext uri="{FF2B5EF4-FFF2-40B4-BE49-F238E27FC236}">
              <a16:creationId xmlns:a16="http://schemas.microsoft.com/office/drawing/2014/main" id="{49010BA9-BCE3-4D54-A55C-2762C5063E27}"/>
            </a:ext>
          </a:extLst>
        </xdr:cNvPr>
        <xdr:cNvPicPr>
          <a:picLocks noChangeAspect="1"/>
        </xdr:cNvPicPr>
      </xdr:nvPicPr>
      <xdr:blipFill>
        <a:blip xmlns:r="http://schemas.openxmlformats.org/officeDocument/2006/relationships" r:embed="rId2"/>
        <a:stretch>
          <a:fillRect/>
        </a:stretch>
      </xdr:blipFill>
      <xdr:spPr>
        <a:xfrm>
          <a:off x="4575931" y="6767209"/>
          <a:ext cx="521613" cy="399221"/>
        </a:xfrm>
        <a:prstGeom prst="rect">
          <a:avLst/>
        </a:prstGeom>
      </xdr:spPr>
    </xdr:pic>
    <xdr:clientData/>
  </xdr:oneCellAnchor>
  <xdr:twoCellAnchor editAs="oneCell">
    <xdr:from>
      <xdr:col>3</xdr:col>
      <xdr:colOff>1246729</xdr:colOff>
      <xdr:row>5</xdr:row>
      <xdr:rowOff>109141</xdr:rowOff>
    </xdr:from>
    <xdr:to>
      <xdr:col>4</xdr:col>
      <xdr:colOff>134030</xdr:colOff>
      <xdr:row>6</xdr:row>
      <xdr:rowOff>93718</xdr:rowOff>
    </xdr:to>
    <xdr:pic>
      <xdr:nvPicPr>
        <xdr:cNvPr id="26" name="図 25">
          <a:extLst>
            <a:ext uri="{FF2B5EF4-FFF2-40B4-BE49-F238E27FC236}">
              <a16:creationId xmlns:a16="http://schemas.microsoft.com/office/drawing/2014/main" id="{3D84B3B5-2768-4118-8639-575763486A72}"/>
            </a:ext>
          </a:extLst>
        </xdr:cNvPr>
        <xdr:cNvPicPr>
          <a:picLocks noChangeAspect="1"/>
        </xdr:cNvPicPr>
      </xdr:nvPicPr>
      <xdr:blipFill>
        <a:blip xmlns:r="http://schemas.openxmlformats.org/officeDocument/2006/relationships" r:embed="rId3"/>
        <a:stretch>
          <a:fillRect/>
        </a:stretch>
      </xdr:blipFill>
      <xdr:spPr>
        <a:xfrm>
          <a:off x="4689620" y="3323829"/>
          <a:ext cx="1189176" cy="292155"/>
        </a:xfrm>
        <a:prstGeom prst="rect">
          <a:avLst/>
        </a:prstGeom>
      </xdr:spPr>
    </xdr:pic>
    <xdr:clientData/>
  </xdr:twoCellAnchor>
  <xdr:oneCellAnchor>
    <xdr:from>
      <xdr:col>2</xdr:col>
      <xdr:colOff>1203073</xdr:colOff>
      <xdr:row>1</xdr:row>
      <xdr:rowOff>193386</xdr:rowOff>
    </xdr:from>
    <xdr:ext cx="401717" cy="381942"/>
    <xdr:pic>
      <xdr:nvPicPr>
        <xdr:cNvPr id="27" name="図 26">
          <a:extLst>
            <a:ext uri="{FF2B5EF4-FFF2-40B4-BE49-F238E27FC236}">
              <a16:creationId xmlns:a16="http://schemas.microsoft.com/office/drawing/2014/main" id="{B3B8829C-AE22-4A80-8F17-8FAA988E969B}"/>
            </a:ext>
          </a:extLst>
        </xdr:cNvPr>
        <xdr:cNvPicPr>
          <a:picLocks noChangeAspect="1"/>
        </xdr:cNvPicPr>
      </xdr:nvPicPr>
      <xdr:blipFill>
        <a:blip xmlns:r="http://schemas.openxmlformats.org/officeDocument/2006/relationships" r:embed="rId1"/>
        <a:stretch>
          <a:fillRect/>
        </a:stretch>
      </xdr:blipFill>
      <xdr:spPr>
        <a:xfrm>
          <a:off x="3316432" y="312449"/>
          <a:ext cx="401717" cy="381942"/>
        </a:xfrm>
        <a:prstGeom prst="rect">
          <a:avLst/>
        </a:prstGeom>
      </xdr:spPr>
    </xdr:pic>
    <xdr:clientData/>
  </xdr:oneCellAnchor>
  <xdr:oneCellAnchor>
    <xdr:from>
      <xdr:col>2</xdr:col>
      <xdr:colOff>1079139</xdr:colOff>
      <xdr:row>1</xdr:row>
      <xdr:rowOff>839391</xdr:rowOff>
    </xdr:from>
    <xdr:ext cx="521613" cy="399221"/>
    <xdr:pic>
      <xdr:nvPicPr>
        <xdr:cNvPr id="28" name="図 27">
          <a:extLst>
            <a:ext uri="{FF2B5EF4-FFF2-40B4-BE49-F238E27FC236}">
              <a16:creationId xmlns:a16="http://schemas.microsoft.com/office/drawing/2014/main" id="{5CA4E923-2DF7-46B5-91F5-A327B4278D93}"/>
            </a:ext>
          </a:extLst>
        </xdr:cNvPr>
        <xdr:cNvPicPr>
          <a:picLocks noChangeAspect="1"/>
        </xdr:cNvPicPr>
      </xdr:nvPicPr>
      <xdr:blipFill>
        <a:blip xmlns:r="http://schemas.openxmlformats.org/officeDocument/2006/relationships" r:embed="rId2"/>
        <a:stretch>
          <a:fillRect/>
        </a:stretch>
      </xdr:blipFill>
      <xdr:spPr>
        <a:xfrm>
          <a:off x="3192498" y="958454"/>
          <a:ext cx="521613" cy="399221"/>
        </a:xfrm>
        <a:prstGeom prst="rect">
          <a:avLst/>
        </a:prstGeom>
      </xdr:spPr>
    </xdr:pic>
    <xdr:clientData/>
  </xdr:oneCellAnchor>
  <xdr:twoCellAnchor editAs="oneCell">
    <xdr:from>
      <xdr:col>2</xdr:col>
      <xdr:colOff>727903</xdr:colOff>
      <xdr:row>1</xdr:row>
      <xdr:rowOff>565188</xdr:rowOff>
    </xdr:from>
    <xdr:to>
      <xdr:col>3</xdr:col>
      <xdr:colOff>598326</xdr:colOff>
      <xdr:row>1</xdr:row>
      <xdr:rowOff>856542</xdr:rowOff>
    </xdr:to>
    <xdr:pic>
      <xdr:nvPicPr>
        <xdr:cNvPr id="29" name="図 28">
          <a:extLst>
            <a:ext uri="{FF2B5EF4-FFF2-40B4-BE49-F238E27FC236}">
              <a16:creationId xmlns:a16="http://schemas.microsoft.com/office/drawing/2014/main" id="{FD9F8614-155B-49FA-9CC8-50DA0A88568C}"/>
            </a:ext>
          </a:extLst>
        </xdr:cNvPr>
        <xdr:cNvPicPr>
          <a:picLocks noChangeAspect="1"/>
        </xdr:cNvPicPr>
      </xdr:nvPicPr>
      <xdr:blipFill>
        <a:blip xmlns:r="http://schemas.openxmlformats.org/officeDocument/2006/relationships" r:embed="rId3"/>
        <a:stretch>
          <a:fillRect/>
        </a:stretch>
      </xdr:blipFill>
      <xdr:spPr>
        <a:xfrm>
          <a:off x="2841262" y="684251"/>
          <a:ext cx="1199955" cy="291354"/>
        </a:xfrm>
        <a:prstGeom prst="rect">
          <a:avLst/>
        </a:prstGeom>
      </xdr:spPr>
    </xdr:pic>
    <xdr:clientData/>
  </xdr:twoCellAnchor>
  <xdr:twoCellAnchor editAs="oneCell">
    <xdr:from>
      <xdr:col>2</xdr:col>
      <xdr:colOff>1236445</xdr:colOff>
      <xdr:row>1</xdr:row>
      <xdr:rowOff>1351372</xdr:rowOff>
    </xdr:from>
    <xdr:to>
      <xdr:col>3</xdr:col>
      <xdr:colOff>245242</xdr:colOff>
      <xdr:row>1</xdr:row>
      <xdr:rowOff>1613501</xdr:rowOff>
    </xdr:to>
    <xdr:pic>
      <xdr:nvPicPr>
        <xdr:cNvPr id="30" name="図 29">
          <a:extLst>
            <a:ext uri="{FF2B5EF4-FFF2-40B4-BE49-F238E27FC236}">
              <a16:creationId xmlns:a16="http://schemas.microsoft.com/office/drawing/2014/main" id="{F16339C6-7941-471A-BE87-22A0E5B2B971}"/>
            </a:ext>
          </a:extLst>
        </xdr:cNvPr>
        <xdr:cNvPicPr>
          <a:picLocks noChangeAspect="1"/>
        </xdr:cNvPicPr>
      </xdr:nvPicPr>
      <xdr:blipFill>
        <a:blip xmlns:r="http://schemas.openxmlformats.org/officeDocument/2006/relationships" r:embed="rId4"/>
        <a:stretch>
          <a:fillRect/>
        </a:stretch>
      </xdr:blipFill>
      <xdr:spPr>
        <a:xfrm>
          <a:off x="3354357" y="1463431"/>
          <a:ext cx="342297" cy="262129"/>
        </a:xfrm>
        <a:prstGeom prst="rect">
          <a:avLst/>
        </a:prstGeom>
      </xdr:spPr>
    </xdr:pic>
    <xdr:clientData/>
  </xdr:twoCellAnchor>
  <xdr:twoCellAnchor editAs="oneCell">
    <xdr:from>
      <xdr:col>2</xdr:col>
      <xdr:colOff>438453</xdr:colOff>
      <xdr:row>12</xdr:row>
      <xdr:rowOff>181428</xdr:rowOff>
    </xdr:from>
    <xdr:to>
      <xdr:col>2</xdr:col>
      <xdr:colOff>777726</xdr:colOff>
      <xdr:row>12</xdr:row>
      <xdr:rowOff>443557</xdr:rowOff>
    </xdr:to>
    <xdr:pic>
      <xdr:nvPicPr>
        <xdr:cNvPr id="4" name="図 3">
          <a:extLst>
            <a:ext uri="{FF2B5EF4-FFF2-40B4-BE49-F238E27FC236}">
              <a16:creationId xmlns:a16="http://schemas.microsoft.com/office/drawing/2014/main" id="{240013B8-DA28-4737-B23B-C6E264A2201B}"/>
            </a:ext>
          </a:extLst>
        </xdr:cNvPr>
        <xdr:cNvPicPr>
          <a:picLocks noChangeAspect="1"/>
        </xdr:cNvPicPr>
      </xdr:nvPicPr>
      <xdr:blipFill>
        <a:blip xmlns:r="http://schemas.openxmlformats.org/officeDocument/2006/relationships" r:embed="rId4"/>
        <a:stretch>
          <a:fillRect/>
        </a:stretch>
      </xdr:blipFill>
      <xdr:spPr>
        <a:xfrm>
          <a:off x="2555120" y="6909404"/>
          <a:ext cx="339273" cy="2621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ustom 6">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59999389629810485"/>
    <pageSetUpPr autoPageBreaks="0" fitToPage="1"/>
  </sheetPr>
  <dimension ref="A1:L15"/>
  <sheetViews>
    <sheetView showGridLines="0" zoomScaleNormal="100" workbookViewId="0">
      <selection activeCell="L5" sqref="L5"/>
    </sheetView>
  </sheetViews>
  <sheetFormatPr defaultColWidth="8.88671875" defaultRowHeight="15.75"/>
  <cols>
    <col min="1" max="1" width="1.77734375" style="19" customWidth="1"/>
    <col min="2" max="8" width="16.77734375" style="19" customWidth="1"/>
    <col min="9" max="9" width="1.77734375" style="19" customWidth="1"/>
    <col min="10" max="10" width="8.77734375" style="19" customWidth="1"/>
    <col min="11" max="12" width="12.44140625" style="19" customWidth="1"/>
    <col min="13" max="13" width="1.77734375" style="19" customWidth="1"/>
    <col min="14" max="16384" width="8.88671875" style="19"/>
  </cols>
  <sheetData>
    <row r="1" spans="1:12" ht="9" customHeight="1">
      <c r="A1" s="1"/>
      <c r="B1" s="1"/>
      <c r="C1" s="1"/>
      <c r="D1" s="1"/>
      <c r="E1" s="1"/>
      <c r="F1" s="1"/>
      <c r="G1" s="1"/>
      <c r="H1" s="1"/>
      <c r="I1" s="1" t="s">
        <v>1</v>
      </c>
      <c r="J1" s="1"/>
      <c r="K1" s="1"/>
      <c r="L1" s="1"/>
    </row>
    <row r="2" spans="1:12" ht="96" customHeight="1">
      <c r="A2" s="1"/>
      <c r="B2" s="174" t="str">
        <f>CalendarYear&amp;"年"&amp;"1月"</f>
        <v>2022年1月</v>
      </c>
      <c r="C2" s="174"/>
      <c r="D2" s="174"/>
      <c r="E2" s="2"/>
      <c r="F2" s="2"/>
      <c r="G2" s="2"/>
      <c r="H2" s="3"/>
      <c r="I2" s="1"/>
      <c r="J2" s="1"/>
      <c r="K2" s="1"/>
      <c r="L2" s="1"/>
    </row>
    <row r="3" spans="1:12" s="20" customFormat="1" ht="24" customHeight="1">
      <c r="A3" s="4"/>
      <c r="B3" s="5" t="str">
        <f>週の始まり</f>
        <v>月曜日</v>
      </c>
      <c r="C3" s="6" t="str">
        <f t="shared" ref="C3:H3" si="0">TEXT(C4,"aaaa")</f>
        <v>火曜日</v>
      </c>
      <c r="D3" s="6" t="str">
        <f t="shared" si="0"/>
        <v>水曜日</v>
      </c>
      <c r="E3" s="6" t="str">
        <f t="shared" si="0"/>
        <v>木曜日</v>
      </c>
      <c r="F3" s="6" t="str">
        <f t="shared" si="0"/>
        <v>金曜日</v>
      </c>
      <c r="G3" s="6" t="str">
        <f t="shared" si="0"/>
        <v>土曜日</v>
      </c>
      <c r="H3" s="7" t="str">
        <f t="shared" si="0"/>
        <v>日曜日</v>
      </c>
      <c r="I3" s="4"/>
      <c r="J3" s="4"/>
      <c r="K3" s="179" t="s">
        <v>2</v>
      </c>
      <c r="L3" s="179"/>
    </row>
    <row r="4" spans="1:12" s="21" customFormat="1" ht="24" customHeight="1">
      <c r="A4" s="8"/>
      <c r="B4" s="23">
        <f t="array" ref="B4:H4">DaysAndWeeks+DATE(CalendarYear,1,1)-WEEKDAY(DATE(CalendarYear,1,1),(週の始まり="月曜日")+1)+1</f>
        <v>44557</v>
      </c>
      <c r="C4" s="23">
        <v>44558</v>
      </c>
      <c r="D4" s="23">
        <v>44559</v>
      </c>
      <c r="E4" s="23">
        <v>44560</v>
      </c>
      <c r="F4" s="23">
        <v>44561</v>
      </c>
      <c r="G4" s="23">
        <v>44562</v>
      </c>
      <c r="H4" s="24">
        <v>44563</v>
      </c>
      <c r="I4" s="8"/>
      <c r="J4" s="8"/>
      <c r="K4" s="9" t="s">
        <v>3</v>
      </c>
      <c r="L4" s="9" t="s">
        <v>4</v>
      </c>
    </row>
    <row r="5" spans="1:12" s="22" customFormat="1" ht="56.1" customHeight="1">
      <c r="A5" s="10"/>
      <c r="B5" s="11"/>
      <c r="C5" s="11"/>
      <c r="D5" s="11"/>
      <c r="E5" s="11"/>
      <c r="F5" s="11"/>
      <c r="G5" s="11"/>
      <c r="H5" s="11"/>
      <c r="I5" s="10"/>
      <c r="J5" s="10"/>
      <c r="K5" s="12">
        <v>2022</v>
      </c>
      <c r="L5" s="12" t="s">
        <v>5</v>
      </c>
    </row>
    <row r="6" spans="1:12" s="21" customFormat="1" ht="24" customHeight="1">
      <c r="A6" s="8"/>
      <c r="B6" s="25">
        <f t="array" ref="B6:H6">DaysAndWeeks+DATE(CalendarYear,1,1)-WEEKDAY(DATE(CalendarYear,1,1),(週の始まり="月曜日")+1)+8</f>
        <v>44564</v>
      </c>
      <c r="C6" s="25">
        <v>44565</v>
      </c>
      <c r="D6" s="25">
        <v>44566</v>
      </c>
      <c r="E6" s="25">
        <v>44567</v>
      </c>
      <c r="F6" s="25">
        <v>44568</v>
      </c>
      <c r="G6" s="25">
        <v>44569</v>
      </c>
      <c r="H6" s="25">
        <v>44570</v>
      </c>
      <c r="I6" s="8"/>
      <c r="J6" s="8"/>
      <c r="K6" s="8"/>
      <c r="L6" s="8"/>
    </row>
    <row r="7" spans="1:12" s="22" customFormat="1" ht="56.1" customHeight="1">
      <c r="A7" s="10"/>
      <c r="B7" s="13"/>
      <c r="C7" s="13"/>
      <c r="D7" s="13"/>
      <c r="E7" s="13"/>
      <c r="F7" s="13"/>
      <c r="G7" s="13"/>
      <c r="H7" s="13"/>
      <c r="I7" s="10"/>
      <c r="J7" s="10"/>
      <c r="K7" s="10"/>
      <c r="L7" s="10"/>
    </row>
    <row r="8" spans="1:12" s="21" customFormat="1" ht="24" customHeight="1">
      <c r="A8" s="8"/>
      <c r="B8" s="26">
        <f t="array" ref="B8:H8">DaysAndWeeks+DATE(CalendarYear,1,1)-WEEKDAY(DATE(CalendarYear,1,1),(週の始まり="月曜日")+1)+15</f>
        <v>44571</v>
      </c>
      <c r="C8" s="26">
        <v>44572</v>
      </c>
      <c r="D8" s="26">
        <v>44573</v>
      </c>
      <c r="E8" s="26">
        <v>44574</v>
      </c>
      <c r="F8" s="26">
        <v>44575</v>
      </c>
      <c r="G8" s="26">
        <v>44576</v>
      </c>
      <c r="H8" s="26">
        <v>44577</v>
      </c>
      <c r="I8" s="8"/>
      <c r="J8" s="8"/>
      <c r="K8" s="8"/>
      <c r="L8" s="8"/>
    </row>
    <row r="9" spans="1:12" s="22" customFormat="1" ht="56.1" customHeight="1">
      <c r="A9" s="10"/>
      <c r="B9" s="11"/>
      <c r="C9" s="11"/>
      <c r="D9" s="11"/>
      <c r="E9" s="11"/>
      <c r="F9" s="11"/>
      <c r="G9" s="11"/>
      <c r="H9" s="11"/>
      <c r="I9" s="10"/>
      <c r="J9" s="10"/>
      <c r="K9" s="10"/>
      <c r="L9" s="10"/>
    </row>
    <row r="10" spans="1:12" s="21" customFormat="1" ht="24" customHeight="1">
      <c r="A10" s="8"/>
      <c r="B10" s="25">
        <f t="array" ref="B10:H10">DaysAndWeeks+DATE(CalendarYear,1,1)-WEEKDAY(DATE(CalendarYear,1,1),(週の始まり="月曜日")+1)+22</f>
        <v>44578</v>
      </c>
      <c r="C10" s="25">
        <v>44579</v>
      </c>
      <c r="D10" s="25">
        <v>44580</v>
      </c>
      <c r="E10" s="25">
        <v>44581</v>
      </c>
      <c r="F10" s="25">
        <v>44582</v>
      </c>
      <c r="G10" s="25">
        <v>44583</v>
      </c>
      <c r="H10" s="25">
        <v>44584</v>
      </c>
      <c r="I10" s="8"/>
      <c r="J10" s="8"/>
      <c r="K10" s="8"/>
      <c r="L10" s="8"/>
    </row>
    <row r="11" spans="1:12" s="22" customFormat="1" ht="56.1" customHeight="1">
      <c r="A11" s="10"/>
      <c r="B11" s="13"/>
      <c r="C11" s="13"/>
      <c r="D11" s="13"/>
      <c r="E11" s="13"/>
      <c r="F11" s="13"/>
      <c r="G11" s="13"/>
      <c r="H11" s="13"/>
      <c r="I11" s="10"/>
      <c r="J11" s="10"/>
      <c r="K11" s="10"/>
      <c r="L11" s="10"/>
    </row>
    <row r="12" spans="1:12" s="21" customFormat="1" ht="24" customHeight="1">
      <c r="A12" s="8"/>
      <c r="B12" s="26">
        <f t="array" ref="B12:H12">DaysAndWeeks+DATE(CalendarYear,1,1)-WEEKDAY(DATE(CalendarYear,1,1),(週の始まり="月曜日")+1)+29</f>
        <v>44585</v>
      </c>
      <c r="C12" s="26">
        <v>44586</v>
      </c>
      <c r="D12" s="26">
        <v>44587</v>
      </c>
      <c r="E12" s="26">
        <v>44588</v>
      </c>
      <c r="F12" s="26">
        <v>44589</v>
      </c>
      <c r="G12" s="26">
        <v>44590</v>
      </c>
      <c r="H12" s="26">
        <v>44591</v>
      </c>
      <c r="I12" s="8"/>
      <c r="J12" s="8"/>
      <c r="K12" s="8"/>
      <c r="L12" s="8"/>
    </row>
    <row r="13" spans="1:12" s="22" customFormat="1" ht="56.1" customHeight="1">
      <c r="A13" s="10"/>
      <c r="B13" s="11"/>
      <c r="C13" s="11"/>
      <c r="D13" s="11"/>
      <c r="E13" s="11"/>
      <c r="F13" s="11"/>
      <c r="G13" s="11"/>
      <c r="H13" s="11"/>
      <c r="I13" s="10"/>
      <c r="J13" s="10"/>
      <c r="K13" s="10"/>
      <c r="L13" s="10"/>
    </row>
    <row r="14" spans="1:12" s="21" customFormat="1" ht="24" customHeight="1">
      <c r="A14" s="8"/>
      <c r="B14" s="25">
        <f t="array" ref="B14:C14">DaysAndWeeks+DATE(CalendarYear,1,1)-WEEKDAY(DATE(CalendarYear,1,1),(週の始まり="月曜日")+1)+36</f>
        <v>44592</v>
      </c>
      <c r="C14" s="25">
        <v>44593</v>
      </c>
      <c r="D14" s="175" t="s">
        <v>0</v>
      </c>
      <c r="E14" s="175"/>
      <c r="F14" s="175"/>
      <c r="G14" s="175"/>
      <c r="H14" s="176"/>
      <c r="I14" s="8"/>
      <c r="J14" s="8"/>
      <c r="K14" s="8"/>
      <c r="L14" s="8"/>
    </row>
    <row r="15" spans="1:12" s="22" customFormat="1" ht="56.1" customHeight="1">
      <c r="A15" s="10"/>
      <c r="B15" s="13"/>
      <c r="C15" s="13"/>
      <c r="D15" s="177"/>
      <c r="E15" s="177"/>
      <c r="F15" s="177"/>
      <c r="G15" s="177"/>
      <c r="H15" s="178"/>
      <c r="I15" s="10"/>
      <c r="J15" s="10"/>
      <c r="K15" s="10"/>
      <c r="L15" s="10"/>
    </row>
  </sheetData>
  <mergeCells count="4">
    <mergeCell ref="B2:D2"/>
    <mergeCell ref="D14:H14"/>
    <mergeCell ref="D15:H15"/>
    <mergeCell ref="K3:L3"/>
  </mergeCells>
  <phoneticPr fontId="1" type="noConversion"/>
  <conditionalFormatting sqref="B12:H12 B14:C14">
    <cfRule type="expression" dxfId="25" priority="24">
      <formula>AND(DAY(B12)&gt;=1,DAY(B12)&lt;=15)</formula>
    </cfRule>
  </conditionalFormatting>
  <conditionalFormatting sqref="B4:G4">
    <cfRule type="expression" dxfId="24" priority="23">
      <formula>DAY(B4)&gt;8</formula>
    </cfRule>
  </conditionalFormatting>
  <dataValidations count="13">
    <dataValidation type="list" errorStyle="warning" allowBlank="1" showInputMessage="1" showErrorMessage="1" error="リストから曜日を選びます。[キャンセル] を選択し、Alt キーを押しながら下矢印キーを押して、ドロップダウン リストから曜日を選びます。" prompt="このセルで、週の最初の曜日を選択します。Alt + 下矢印キーを押してドロップダウン リストを開きます。下矢印キーで移動し、Enter キーを押して選択します。" sqref="L5" xr:uid="{00000000-0002-0000-0000-000000000000}">
      <formula1>"日曜日, 月曜日"</formula1>
    </dataValidation>
    <dataValidation allowBlank="1" showInputMessage="1" showErrorMessage="1" prompt="このブックでは、カスタムの 1 か月カレンダーを作成します。この 1 月のワークシートを使って、すべての月の年および週の最初の曜日をカスタマイズします。各月は、個別のワークシート上にあります。" sqref="A1" xr:uid="{00000000-0002-0000-0000-000001000000}"/>
    <dataValidation allowBlank="1" showInputMessage="1" showErrorMessage="1" prompt="下のセルに年を入力します" sqref="K4" xr:uid="{00000000-0002-0000-0000-000002000000}"/>
    <dataValidation allowBlank="1" showInputMessage="1" showErrorMessage="1" prompt="下のセルで週の開始日を選択します" sqref="L4" xr:uid="{00000000-0002-0000-0000-000003000000}"/>
    <dataValidation allowBlank="1" showInputMessage="1" showErrorMessage="1" prompt="このセルに年を入力します" sqref="K5" xr:uid="{00000000-0002-0000-0000-000004000000}"/>
    <dataValidation allowBlank="1" showInputMessage="1" showErrorMessage="1" prompt="この行には、このカレンダーの曜日名が含まれます。このセルには、週の最初の曜日が含まれます。週の最初の曜日を変更するには、このワークシートのセル L5 に新しい曜日を入力します。" sqref="B3" xr:uid="{00000000-0002-0000-0000-000005000000}"/>
    <dataValidation allowBlank="1" showInputMessage="1" showErrorMessage="1" prompt="この行と行 6、8、10、12、14 には、週のカレンダー日が含まれます。このセルの数字が 1 でない場合は、それは前の月の日付のものです。セル D15 にメモを入力します。" sqref="B4" xr:uid="{00000000-0002-0000-0000-000006000000}"/>
    <dataValidation allowBlank="1" showInputMessage="1" showErrorMessage="1" prompt="このセルの年は、セル K5 に入力された年に基づいて自動的に更新されます。下のカレンダーには、前の月と次の月の日付が薄い色のフォントで表示されます。" sqref="B2:D2" xr:uid="{00000000-0002-0000-0000-000007000000}"/>
    <dataValidation allowBlank="1" showInputMessage="1" showErrorMessage="1" prompt="曜日は自動的に決定されます" sqref="C3:H3" xr:uid="{00000000-0002-0000-0000-000008000000}"/>
    <dataValidation allowBlank="1" showInputMessage="1" showErrorMessage="1" prompt="この行と行 7、9、11、13、15 は、一つ上のセルのカレンダー日に関連する毎日のメモを入力するためのセルです。" sqref="B5" xr:uid="{00000000-0002-0000-0000-000009000000}"/>
    <dataValidation allowBlank="1" showInputMessage="1" prompt="このセルに毎月のメモを入力します" sqref="D15:H15" xr:uid="{00000000-0002-0000-0000-00000A000000}"/>
    <dataValidation allowBlank="1" showInputMessage="1" prompt="下のセルに毎月のメモを入力します" sqref="D14:H14" xr:uid="{00000000-0002-0000-0000-00000B000000}"/>
    <dataValidation allowBlank="1" showInputMessage="1" showErrorMessage="1" prompt="年を入力し、下のセルでカレンダーの最初の日を選択します。これらのカレンダー設定用のセルは印刷されません。" sqref="K3" xr:uid="{00000000-0002-0000-0000-00000C000000}"/>
  </dataValidations>
  <printOptions horizontalCentered="1"/>
  <pageMargins left="0.25" right="0.25" top="0.5" bottom="0.5" header="0.3" footer="0.3"/>
  <pageSetup paperSize="9" orientation="landscape" r:id="rId1"/>
  <headerFooter differentFirst="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59999389629810485"/>
    <pageSetUpPr fitToPage="1"/>
  </sheetPr>
  <dimension ref="A1:I15"/>
  <sheetViews>
    <sheetView showGridLines="0" zoomScale="70" zoomScaleNormal="70" workbookViewId="0">
      <selection activeCell="N9" sqref="N9"/>
    </sheetView>
  </sheetViews>
  <sheetFormatPr defaultColWidth="8.88671875" defaultRowHeight="15.75"/>
  <cols>
    <col min="1" max="1" width="1.77734375" style="19" customWidth="1"/>
    <col min="2" max="2" width="31.5546875" style="19" customWidth="1"/>
    <col min="3" max="3" width="12.6640625" style="19" customWidth="1"/>
    <col min="4" max="4" width="34.88671875" style="19" customWidth="1"/>
    <col min="5" max="5" width="10.77734375" style="19" customWidth="1"/>
    <col min="6" max="6" width="30.88671875" style="19" customWidth="1"/>
    <col min="7" max="7" width="16.77734375" style="19" customWidth="1"/>
    <col min="8" max="8" width="13.21875" style="19" customWidth="1"/>
    <col min="9" max="9" width="1.77734375" style="19" customWidth="1"/>
    <col min="10" max="10" width="8.77734375" style="19" customWidth="1"/>
    <col min="11" max="16384" width="8.88671875" style="19"/>
  </cols>
  <sheetData>
    <row r="1" spans="1:9" ht="9" customHeight="1">
      <c r="A1" s="1"/>
      <c r="B1" s="1"/>
      <c r="C1" s="1"/>
      <c r="D1" s="1"/>
      <c r="E1" s="1"/>
      <c r="F1" s="1"/>
      <c r="G1" s="1"/>
      <c r="H1" s="1"/>
      <c r="I1" s="1" t="s">
        <v>1</v>
      </c>
    </row>
    <row r="2" spans="1:9" ht="127.5" customHeight="1" thickBot="1">
      <c r="A2" s="1"/>
      <c r="B2" s="202" t="str">
        <f>CalendarYear&amp;"年"&amp;"9月"</f>
        <v>2022年9月</v>
      </c>
      <c r="C2" s="202"/>
      <c r="D2" s="202"/>
      <c r="E2" s="2"/>
      <c r="F2" s="2"/>
      <c r="G2" s="2"/>
      <c r="H2" s="3"/>
      <c r="I2" s="1"/>
    </row>
    <row r="3" spans="1:9" s="20" customFormat="1" ht="24" customHeight="1" thickTop="1" thickBot="1">
      <c r="A3" s="4"/>
      <c r="B3" s="99" t="str">
        <f>週の始まり</f>
        <v>月曜日</v>
      </c>
      <c r="C3" s="99" t="str">
        <f t="shared" ref="C3:H3" si="0">TEXT(C4,"aaaa")</f>
        <v>火曜日</v>
      </c>
      <c r="D3" s="99" t="str">
        <f t="shared" si="0"/>
        <v>水曜日</v>
      </c>
      <c r="E3" s="99" t="str">
        <f t="shared" si="0"/>
        <v>木曜日</v>
      </c>
      <c r="F3" s="99" t="str">
        <f t="shared" si="0"/>
        <v>金曜日</v>
      </c>
      <c r="G3" s="99" t="str">
        <f t="shared" si="0"/>
        <v>土曜日</v>
      </c>
      <c r="H3" s="99" t="str">
        <f t="shared" si="0"/>
        <v>日曜日</v>
      </c>
      <c r="I3" s="4"/>
    </row>
    <row r="4" spans="1:9" s="21" customFormat="1" ht="24" customHeight="1" thickTop="1">
      <c r="A4" s="8"/>
      <c r="B4" s="101">
        <f t="array" ref="B4:H4">DaysAndWeeks+DATE(CalendarYear,9,1)-WEEKDAY(DATE(CalendarYear,9,1),(週の始まり="月曜日")+1)+1</f>
        <v>44802</v>
      </c>
      <c r="C4" s="101">
        <v>44803</v>
      </c>
      <c r="D4" s="101">
        <v>44804</v>
      </c>
      <c r="E4" s="114">
        <v>44805</v>
      </c>
      <c r="F4" s="114">
        <v>44806</v>
      </c>
      <c r="G4" s="114">
        <v>44807</v>
      </c>
      <c r="H4" s="109">
        <v>44808</v>
      </c>
      <c r="I4" s="8"/>
    </row>
    <row r="5" spans="1:9" s="22" customFormat="1" ht="56.1" customHeight="1" thickBot="1">
      <c r="A5" s="10"/>
      <c r="B5" s="100"/>
      <c r="C5" s="100"/>
      <c r="D5" s="100"/>
      <c r="E5" s="100"/>
      <c r="F5" s="100"/>
      <c r="G5" s="100"/>
      <c r="H5" s="100"/>
      <c r="I5" s="10"/>
    </row>
    <row r="6" spans="1:9" s="21" customFormat="1" ht="24" customHeight="1" thickTop="1">
      <c r="A6" s="8"/>
      <c r="B6" s="115">
        <f t="array" ref="B6:H6">DaysAndWeeks+DATE(CalendarYear,9,1)-WEEKDAY(DATE(CalendarYear,9,1),(週の始まり="月曜日")+1)+8</f>
        <v>44809</v>
      </c>
      <c r="C6" s="110">
        <v>44810</v>
      </c>
      <c r="D6" s="115">
        <v>44811</v>
      </c>
      <c r="E6" s="110">
        <v>44812</v>
      </c>
      <c r="F6" s="115">
        <v>44813</v>
      </c>
      <c r="G6" s="115">
        <v>44814</v>
      </c>
      <c r="H6" s="110">
        <v>44815</v>
      </c>
      <c r="I6" s="8"/>
    </row>
    <row r="7" spans="1:9" s="22" customFormat="1" ht="127.5" customHeight="1" thickBot="1">
      <c r="A7" s="10"/>
      <c r="B7" s="113" t="s">
        <v>43</v>
      </c>
      <c r="C7" s="102"/>
      <c r="D7" s="105" t="s">
        <v>41</v>
      </c>
      <c r="E7" s="102"/>
      <c r="F7" s="102"/>
      <c r="G7" s="102"/>
      <c r="H7" s="102"/>
      <c r="I7" s="10"/>
    </row>
    <row r="8" spans="1:9" s="21" customFormat="1" ht="24" customHeight="1" thickTop="1">
      <c r="A8" s="8"/>
      <c r="B8" s="116">
        <f t="array" ref="B8:H8">DaysAndWeeks+DATE(CalendarYear,9,1)-WEEKDAY(DATE(CalendarYear,9,1),(週の始まり="月曜日")+1)+15</f>
        <v>44816</v>
      </c>
      <c r="C8" s="116">
        <v>44817</v>
      </c>
      <c r="D8" s="116">
        <v>44818</v>
      </c>
      <c r="E8" s="111">
        <v>44819</v>
      </c>
      <c r="F8" s="116">
        <v>44820</v>
      </c>
      <c r="G8" s="116">
        <v>44821</v>
      </c>
      <c r="H8" s="111">
        <v>44822</v>
      </c>
      <c r="I8" s="8"/>
    </row>
    <row r="9" spans="1:9" s="22" customFormat="1" ht="119.25" customHeight="1" thickBot="1">
      <c r="A9" s="10"/>
      <c r="B9" s="100"/>
      <c r="C9" s="100"/>
      <c r="D9" s="106" t="s">
        <v>44</v>
      </c>
      <c r="E9" s="100"/>
      <c r="F9" s="107" t="s">
        <v>39</v>
      </c>
      <c r="G9" s="100"/>
      <c r="H9" s="100"/>
      <c r="I9" s="10"/>
    </row>
    <row r="10" spans="1:9" s="21" customFormat="1" ht="24" customHeight="1" thickTop="1">
      <c r="A10" s="8"/>
      <c r="B10" s="110">
        <f t="array" ref="B10:H10">DaysAndWeeks+DATE(CalendarYear,9,1)-WEEKDAY(DATE(CalendarYear,9,1),(週の始まり="月曜日")+1)+22</f>
        <v>44823</v>
      </c>
      <c r="C10" s="110">
        <v>44824</v>
      </c>
      <c r="D10" s="115">
        <v>44825</v>
      </c>
      <c r="E10" s="110">
        <v>44826</v>
      </c>
      <c r="F10" s="110">
        <v>44827</v>
      </c>
      <c r="G10" s="115">
        <v>44828</v>
      </c>
      <c r="H10" s="110">
        <v>44829</v>
      </c>
      <c r="I10" s="8"/>
    </row>
    <row r="11" spans="1:9" s="22" customFormat="1" ht="119.25" customHeight="1" thickBot="1">
      <c r="A11" s="10"/>
      <c r="B11" s="108" t="s">
        <v>35</v>
      </c>
      <c r="C11" s="102"/>
      <c r="D11" s="105" t="s">
        <v>42</v>
      </c>
      <c r="E11" s="102"/>
      <c r="F11" s="108" t="s">
        <v>35</v>
      </c>
      <c r="G11" s="102"/>
      <c r="H11" s="102"/>
      <c r="I11" s="10"/>
    </row>
    <row r="12" spans="1:9" s="21" customFormat="1" ht="24" customHeight="1" thickTop="1">
      <c r="A12" s="8"/>
      <c r="B12" s="116">
        <f t="array" ref="B12:H12">DaysAndWeeks+DATE(CalendarYear,9,1)-WEEKDAY(DATE(CalendarYear,9,1),(週の始まり="月曜日")+1)+29</f>
        <v>44830</v>
      </c>
      <c r="C12" s="116">
        <v>44831</v>
      </c>
      <c r="D12" s="116">
        <v>44832</v>
      </c>
      <c r="E12" s="111">
        <v>44833</v>
      </c>
      <c r="F12" s="116">
        <v>44834</v>
      </c>
      <c r="G12" s="104">
        <v>44835</v>
      </c>
      <c r="H12" s="104">
        <v>44836</v>
      </c>
      <c r="I12" s="8"/>
    </row>
    <row r="13" spans="1:9" s="22" customFormat="1" ht="120" customHeight="1" thickBot="1">
      <c r="A13" s="10"/>
      <c r="B13" s="112" t="s">
        <v>46</v>
      </c>
      <c r="C13" s="100"/>
      <c r="D13" s="106" t="s">
        <v>44</v>
      </c>
      <c r="E13" s="100"/>
      <c r="F13" s="100"/>
      <c r="G13" s="100"/>
      <c r="H13" s="100"/>
      <c r="I13" s="10"/>
    </row>
    <row r="14" spans="1:9" s="21" customFormat="1" ht="24" customHeight="1" thickTop="1" thickBot="1">
      <c r="A14" s="8"/>
      <c r="B14" s="103">
        <f t="array" ref="B14:C14">DaysAndWeeks+DATE(CalendarYear,9,1)-WEEKDAY(DATE(CalendarYear,9,1),(週の始まり="月曜日")+1)+36</f>
        <v>44837</v>
      </c>
      <c r="C14" s="103">
        <v>44838</v>
      </c>
      <c r="D14" s="203" t="s">
        <v>0</v>
      </c>
      <c r="E14" s="203"/>
      <c r="F14" s="203"/>
      <c r="G14" s="203"/>
      <c r="H14" s="203"/>
      <c r="I14" s="8"/>
    </row>
    <row r="15" spans="1:9" s="22" customFormat="1" ht="114.75" customHeight="1" thickBot="1">
      <c r="A15" s="10"/>
      <c r="B15" s="204" t="s">
        <v>45</v>
      </c>
      <c r="C15" s="205"/>
      <c r="D15" s="205"/>
      <c r="E15" s="205"/>
      <c r="F15" s="205"/>
      <c r="G15" s="205"/>
      <c r="H15" s="206"/>
      <c r="I15" s="10"/>
    </row>
  </sheetData>
  <mergeCells count="3">
    <mergeCell ref="B2:D2"/>
    <mergeCell ref="D14:H14"/>
    <mergeCell ref="B15:H15"/>
  </mergeCells>
  <phoneticPr fontId="33"/>
  <conditionalFormatting sqref="B12:H12 B14:C14">
    <cfRule type="expression" dxfId="7" priority="2">
      <formula>AND(DAY(B12)&gt;=1,DAY(B12)&lt;=15)</formula>
    </cfRule>
  </conditionalFormatting>
  <conditionalFormatting sqref="B4:G4">
    <cfRule type="expression" dxfId="6" priority="1">
      <formula>DAY(B4)&gt;8</formula>
    </cfRule>
  </conditionalFormatting>
  <dataValidations count="7">
    <dataValidation allowBlank="1" showInputMessage="1" showErrorMessage="1" prompt="曜日は自動的に決定されます" sqref="C3:H3" xr:uid="{00000000-0002-0000-0800-000000000000}"/>
    <dataValidation allowBlank="1" showInputMessage="1" showErrorMessage="1" prompt="このセルの年は、1 月のワークシートに入力された年に基づいて自動的に更新されます。下のカレンダーには、前の月と次の月の日付が薄い色のフォントで表示されます。" sqref="B2:D2" xr:uid="{00000000-0002-0000-0800-000001000000}"/>
    <dataValidation allowBlank="1" showInputMessage="1" showErrorMessage="1" prompt="9 月の月間カレンダー" sqref="A1" xr:uid="{00000000-0002-0000-0800-000002000000}"/>
    <dataValidation allowBlank="1" showInputMessage="1" showErrorMessage="1" prompt="この行と行 6、8、10、12、14 には、週のカレンダー日が含まれます。このセルの数字が 1 でない場合は、それは前の月の日付のものです。セル D15 にメモを入力します。" sqref="B4" xr:uid="{00000000-0002-0000-0800-000003000000}"/>
    <dataValidation allowBlank="1" showInputMessage="1" showErrorMessage="1" prompt="この行と行 7、9、11、13、15 は、一つ上のセルのカレンダー日に関連する毎日のメモを入力するためのセルです。" sqref="B5" xr:uid="{00000000-0002-0000-0800-000004000000}"/>
    <dataValidation allowBlank="1" showInputMessage="1" prompt="下のセルに毎月のメモを入力します" sqref="D14:H14" xr:uid="{00000000-0002-0000-0800-000006000000}"/>
    <dataValidation allowBlank="1" showInputMessage="1" showErrorMessage="1" prompt="この行には、このカレンダーの曜日名が含まれます。このセルには、週の最初の曜日が含まれます。最初の曜日を変更するには、1 月のワークシートのセル L5 で新しい曜日を選びます。" sqref="B3" xr:uid="{00000000-0002-0000-0800-000007000000}"/>
  </dataValidations>
  <printOptions horizontalCentered="1"/>
  <pageMargins left="0.25" right="0.25" top="0.5" bottom="0.5" header="0.3" footer="0.3"/>
  <pageSetup paperSize="9" scale="54" orientation="landscape" r:id="rId1"/>
  <headerFooter differentFirst="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pageSetUpPr fitToPage="1"/>
  </sheetPr>
  <dimension ref="A1:I16"/>
  <sheetViews>
    <sheetView showGridLines="0" zoomScaleNormal="100" workbookViewId="0">
      <selection activeCell="D15" sqref="D15:H15"/>
    </sheetView>
  </sheetViews>
  <sheetFormatPr defaultColWidth="8.88671875" defaultRowHeight="15.75"/>
  <cols>
    <col min="1" max="1" width="1.77734375" style="19" customWidth="1"/>
    <col min="2" max="2" width="20.6640625" style="19" customWidth="1"/>
    <col min="3" max="3" width="16.77734375" style="19" customWidth="1"/>
    <col min="4" max="4" width="22.6640625" style="19" customWidth="1"/>
    <col min="5" max="5" width="14.109375" style="19" customWidth="1"/>
    <col min="6" max="6" width="21.6640625" style="19" customWidth="1"/>
    <col min="7" max="7" width="16.77734375" style="19" customWidth="1"/>
    <col min="8" max="8" width="19.44140625" style="19" customWidth="1"/>
    <col min="9" max="9" width="1.77734375" style="19" customWidth="1"/>
    <col min="10" max="10" width="8.77734375" style="19" customWidth="1"/>
    <col min="11" max="16384" width="8.88671875" style="19"/>
  </cols>
  <sheetData>
    <row r="1" spans="1:9" ht="9" customHeight="1">
      <c r="A1" s="1"/>
      <c r="B1" s="1"/>
      <c r="C1" s="1"/>
      <c r="D1" s="1"/>
      <c r="E1" s="1"/>
      <c r="F1" s="1"/>
      <c r="G1" s="1"/>
      <c r="H1" s="1"/>
      <c r="I1" s="1" t="s">
        <v>1</v>
      </c>
    </row>
    <row r="2" spans="1:9" ht="111" customHeight="1" thickBot="1">
      <c r="A2" s="1"/>
      <c r="B2" s="202" t="str">
        <f>CalendarYear&amp;"年"&amp;"10月"</f>
        <v>2022年10月</v>
      </c>
      <c r="C2" s="202"/>
      <c r="D2" s="202"/>
      <c r="E2" s="2"/>
      <c r="F2" s="2"/>
      <c r="G2" s="2"/>
      <c r="H2" s="3"/>
      <c r="I2" s="1"/>
    </row>
    <row r="3" spans="1:9" s="20" customFormat="1" ht="24" customHeight="1" thickTop="1" thickBot="1">
      <c r="A3" s="4"/>
      <c r="B3" s="117" t="str">
        <f>週の始まり</f>
        <v>月曜日</v>
      </c>
      <c r="C3" s="117" t="str">
        <f t="shared" ref="C3:H3" si="0">TEXT(C4,"aaaa")</f>
        <v>火曜日</v>
      </c>
      <c r="D3" s="117" t="str">
        <f t="shared" si="0"/>
        <v>水曜日</v>
      </c>
      <c r="E3" s="117" t="str">
        <f t="shared" si="0"/>
        <v>木曜日</v>
      </c>
      <c r="F3" s="117" t="str">
        <f t="shared" si="0"/>
        <v>金曜日</v>
      </c>
      <c r="G3" s="117" t="str">
        <f t="shared" si="0"/>
        <v>土曜日</v>
      </c>
      <c r="H3" s="117" t="str">
        <f t="shared" si="0"/>
        <v>日曜日</v>
      </c>
      <c r="I3" s="4"/>
    </row>
    <row r="4" spans="1:9" s="21" customFormat="1" ht="24" customHeight="1" thickTop="1">
      <c r="A4" s="8"/>
      <c r="B4" s="119">
        <f t="array" ref="B4:H4">DaysAndWeeks+DATE(CalendarYear,10,1)-WEEKDAY(DATE(CalendarYear,10,1),(週の始まり="月曜日")+1)+1</f>
        <v>44830</v>
      </c>
      <c r="C4" s="119">
        <v>44831</v>
      </c>
      <c r="D4" s="119">
        <v>44832</v>
      </c>
      <c r="E4" s="119">
        <v>44833</v>
      </c>
      <c r="F4" s="119">
        <v>44834</v>
      </c>
      <c r="G4" s="122">
        <v>44835</v>
      </c>
      <c r="H4" s="122">
        <v>44836</v>
      </c>
      <c r="I4" s="8"/>
    </row>
    <row r="5" spans="1:9" s="22" customFormat="1" ht="56.1" customHeight="1" thickBot="1">
      <c r="A5" s="10"/>
      <c r="B5" s="118"/>
      <c r="C5" s="118"/>
      <c r="D5" s="118"/>
      <c r="E5" s="118"/>
      <c r="F5" s="118"/>
      <c r="G5" s="118"/>
      <c r="H5" s="118"/>
      <c r="I5" s="10"/>
    </row>
    <row r="6" spans="1:9" s="21" customFormat="1" ht="24" customHeight="1" thickTop="1">
      <c r="A6" s="8"/>
      <c r="B6" s="123">
        <f t="array" ref="B6:H6">DaysAndWeeks+DATE(CalendarYear,10,1)-WEEKDAY(DATE(CalendarYear,10,1),(週の始まり="月曜日")+1)+8</f>
        <v>44837</v>
      </c>
      <c r="C6" s="123">
        <v>44838</v>
      </c>
      <c r="D6" s="123">
        <v>44839</v>
      </c>
      <c r="E6" s="123">
        <v>44840</v>
      </c>
      <c r="F6" s="123">
        <v>44841</v>
      </c>
      <c r="G6" s="123">
        <v>44842</v>
      </c>
      <c r="H6" s="123">
        <v>44843</v>
      </c>
      <c r="I6" s="8"/>
    </row>
    <row r="7" spans="1:9" s="22" customFormat="1" ht="56.1" customHeight="1" thickBot="1">
      <c r="A7" s="10"/>
      <c r="B7" s="120"/>
      <c r="C7" s="120"/>
      <c r="D7" s="120"/>
      <c r="E7" s="120"/>
      <c r="F7" s="120"/>
      <c r="G7" s="120"/>
      <c r="H7" s="120"/>
      <c r="I7" s="10"/>
    </row>
    <row r="8" spans="1:9" s="21" customFormat="1" ht="24" customHeight="1" thickTop="1">
      <c r="A8" s="8"/>
      <c r="B8" s="124">
        <f t="array" ref="B8:H8">DaysAndWeeks+DATE(CalendarYear,10,1)-WEEKDAY(DATE(CalendarYear,10,1),(週の始まり="月曜日")+1)+15</f>
        <v>44844</v>
      </c>
      <c r="C8" s="124">
        <v>44845</v>
      </c>
      <c r="D8" s="124">
        <v>44846</v>
      </c>
      <c r="E8" s="124">
        <v>44847</v>
      </c>
      <c r="F8" s="124">
        <v>44848</v>
      </c>
      <c r="G8" s="124">
        <v>44849</v>
      </c>
      <c r="H8" s="124">
        <v>44850</v>
      </c>
      <c r="I8" s="8"/>
    </row>
    <row r="9" spans="1:9" s="22" customFormat="1" ht="83.25" customHeight="1" thickBot="1">
      <c r="A9" s="10"/>
      <c r="B9" s="126" t="s">
        <v>35</v>
      </c>
      <c r="C9" s="118"/>
      <c r="D9" s="130" t="s">
        <v>49</v>
      </c>
      <c r="E9" s="118"/>
      <c r="F9" s="118"/>
      <c r="G9" s="118"/>
      <c r="H9" s="125" t="s">
        <v>37</v>
      </c>
      <c r="I9" s="10"/>
    </row>
    <row r="10" spans="1:9" s="21" customFormat="1" ht="24" customHeight="1" thickTop="1">
      <c r="A10" s="8"/>
      <c r="B10" s="123">
        <f t="array" ref="B10:H10">DaysAndWeeks+DATE(CalendarYear,10,1)-WEEKDAY(DATE(CalendarYear,10,1),(週の始まり="月曜日")+1)+22</f>
        <v>44851</v>
      </c>
      <c r="C10" s="123">
        <v>44852</v>
      </c>
      <c r="D10" s="123">
        <v>44853</v>
      </c>
      <c r="E10" s="123">
        <v>44854</v>
      </c>
      <c r="F10" s="123">
        <v>44855</v>
      </c>
      <c r="G10" s="123">
        <v>44856</v>
      </c>
      <c r="H10" s="123">
        <v>44857</v>
      </c>
      <c r="I10" s="8"/>
    </row>
    <row r="11" spans="1:9" s="22" customFormat="1" ht="82.5" customHeight="1" thickBot="1">
      <c r="A11" s="10"/>
      <c r="B11" s="120"/>
      <c r="C11" s="120"/>
      <c r="D11" s="129" t="s">
        <v>47</v>
      </c>
      <c r="E11" s="120"/>
      <c r="F11" s="128" t="s">
        <v>48</v>
      </c>
      <c r="G11" s="120"/>
      <c r="H11" s="128" t="s">
        <v>51</v>
      </c>
      <c r="I11" s="10"/>
    </row>
    <row r="12" spans="1:9" s="21" customFormat="1" ht="24" customHeight="1" thickTop="1">
      <c r="A12" s="8"/>
      <c r="B12" s="124">
        <f t="array" ref="B12:H12">DaysAndWeeks+DATE(CalendarYear,10,1)-WEEKDAY(DATE(CalendarYear,10,1),(週の始まり="月曜日")+1)+29</f>
        <v>44858</v>
      </c>
      <c r="C12" s="124">
        <v>44859</v>
      </c>
      <c r="D12" s="124">
        <v>44860</v>
      </c>
      <c r="E12" s="124">
        <v>44861</v>
      </c>
      <c r="F12" s="124">
        <v>44862</v>
      </c>
      <c r="G12" s="124">
        <v>44863</v>
      </c>
      <c r="H12" s="124">
        <v>44864</v>
      </c>
      <c r="I12" s="8"/>
    </row>
    <row r="13" spans="1:9" s="22" customFormat="1" ht="81" customHeight="1" thickBot="1">
      <c r="A13" s="10"/>
      <c r="B13" s="129" t="s">
        <v>47</v>
      </c>
      <c r="C13" s="127" t="s">
        <v>51</v>
      </c>
      <c r="D13" s="130" t="s">
        <v>49</v>
      </c>
      <c r="E13" s="118"/>
      <c r="F13" s="118"/>
      <c r="G13" s="126" t="s">
        <v>35</v>
      </c>
      <c r="H13" s="118"/>
      <c r="I13" s="10"/>
    </row>
    <row r="14" spans="1:9" s="21" customFormat="1" ht="24" customHeight="1" thickTop="1">
      <c r="A14" s="8"/>
      <c r="B14" s="123">
        <f t="array" ref="B14:C14">DaysAndWeeks+DATE(CalendarYear,10,1)-WEEKDAY(DATE(CalendarYear,10,1),(週の始まり="月曜日")+1)+36</f>
        <v>44865</v>
      </c>
      <c r="C14" s="121">
        <v>44866</v>
      </c>
      <c r="D14" s="207" t="s">
        <v>0</v>
      </c>
      <c r="E14" s="207"/>
      <c r="F14" s="207"/>
      <c r="G14" s="207"/>
      <c r="H14" s="207"/>
      <c r="I14" s="8"/>
    </row>
    <row r="15" spans="1:9" s="22" customFormat="1" ht="89.25" customHeight="1" thickBot="1">
      <c r="A15" s="10"/>
      <c r="B15" s="128" t="s">
        <v>50</v>
      </c>
      <c r="C15" s="120"/>
      <c r="D15" s="208" t="s">
        <v>52</v>
      </c>
      <c r="E15" s="209"/>
      <c r="F15" s="209"/>
      <c r="G15" s="209"/>
      <c r="H15" s="209"/>
      <c r="I15" s="10"/>
    </row>
    <row r="16" spans="1:9" ht="16.5" thickTop="1"/>
  </sheetData>
  <mergeCells count="3">
    <mergeCell ref="B2:D2"/>
    <mergeCell ref="D14:H14"/>
    <mergeCell ref="D15:H15"/>
  </mergeCells>
  <phoneticPr fontId="33"/>
  <conditionalFormatting sqref="B12:H12 B14:C14">
    <cfRule type="expression" dxfId="5" priority="2">
      <formula>AND(DAY(B12)&gt;=1,DAY(B12)&lt;=15)</formula>
    </cfRule>
  </conditionalFormatting>
  <conditionalFormatting sqref="B4:G4">
    <cfRule type="expression" dxfId="4" priority="1">
      <formula>DAY(B4)&gt;8</formula>
    </cfRule>
  </conditionalFormatting>
  <dataValidations count="8">
    <dataValidation allowBlank="1" showInputMessage="1" showErrorMessage="1" prompt="曜日は自動的に決定されます" sqref="C3:H3" xr:uid="{00000000-0002-0000-0900-000000000000}"/>
    <dataValidation allowBlank="1" showInputMessage="1" showErrorMessage="1" prompt="10 月の月間カレンダー" sqref="A1" xr:uid="{00000000-0002-0000-0900-000001000000}"/>
    <dataValidation allowBlank="1" showInputMessage="1" showErrorMessage="1" prompt="このセルの年は、1 月のワークシートに入力された年に基づいて自動的に更新されます。下のカレンダーには、前の月と次の月の日付が薄い色のフォントで表示されます。" sqref="B2:D2" xr:uid="{00000000-0002-0000-0900-000002000000}"/>
    <dataValidation allowBlank="1" showInputMessage="1" showErrorMessage="1" prompt="この行には、このカレンダーの曜日名が含まれます。このセルには、週の最初の曜日が含まれます。最初の曜日を変更するには、1 月のワークシートのセル L5 で新しい曜日を選びます。" sqref="B3" xr:uid="{00000000-0002-0000-0900-000003000000}"/>
    <dataValidation allowBlank="1" showInputMessage="1" prompt="下のセルに毎月のメモを入力します" sqref="D14:H14" xr:uid="{00000000-0002-0000-0900-000004000000}"/>
    <dataValidation allowBlank="1" showInputMessage="1" prompt="このセルに毎月のメモを入力します" sqref="D15:H15" xr:uid="{00000000-0002-0000-0900-000005000000}"/>
    <dataValidation allowBlank="1" showInputMessage="1" showErrorMessage="1" prompt="この行と行 7、9、11、13、15 は、一つ上のセルのカレンダー日に関連する毎日のメモを入力するためのセルです。" sqref="B5" xr:uid="{00000000-0002-0000-0900-000006000000}"/>
    <dataValidation allowBlank="1" showInputMessage="1" showErrorMessage="1" prompt="この行と行 6、8、10、12、14 には、週のカレンダー日が含まれます。このセルの数字が 1 でない場合は、それは前の月の日付のものです。セル D15 にメモを入力します。" sqref="B4" xr:uid="{00000000-0002-0000-0900-000007000000}"/>
  </dataValidations>
  <printOptions horizontalCentered="1"/>
  <pageMargins left="0.25" right="0.25" top="0.5" bottom="0.5" header="0.3" footer="0.3"/>
  <pageSetup paperSize="9" scale="71" orientation="landscape" r:id="rId1"/>
  <headerFooter differentFirst="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pageSetUpPr fitToPage="1"/>
  </sheetPr>
  <dimension ref="A1:I15"/>
  <sheetViews>
    <sheetView showGridLines="0" zoomScale="41" zoomScaleNormal="86" workbookViewId="0">
      <selection activeCell="B14" sqref="B14:H14"/>
    </sheetView>
  </sheetViews>
  <sheetFormatPr defaultColWidth="8.88671875" defaultRowHeight="15.75"/>
  <cols>
    <col min="1" max="1" width="1.77734375" style="19" customWidth="1"/>
    <col min="2" max="2" width="19.109375" style="19" customWidth="1"/>
    <col min="3" max="3" width="16.77734375" style="19" customWidth="1"/>
    <col min="4" max="4" width="25.44140625" style="19" customWidth="1"/>
    <col min="5" max="5" width="12.5546875" style="19" customWidth="1"/>
    <col min="6" max="6" width="21.5546875" style="19" customWidth="1"/>
    <col min="7" max="7" width="25.5546875" style="19" customWidth="1"/>
    <col min="8" max="8" width="15.21875" style="19" customWidth="1"/>
    <col min="9" max="9" width="1.77734375" style="19" customWidth="1"/>
    <col min="10" max="10" width="8.77734375" style="19" customWidth="1"/>
    <col min="11" max="16384" width="8.88671875" style="19"/>
  </cols>
  <sheetData>
    <row r="1" spans="1:9" ht="9" customHeight="1">
      <c r="A1" s="1"/>
      <c r="B1" s="1"/>
      <c r="C1" s="1"/>
      <c r="D1" s="1"/>
      <c r="E1" s="1"/>
      <c r="F1" s="1"/>
      <c r="G1" s="1"/>
      <c r="H1" s="1"/>
      <c r="I1" s="1" t="s">
        <v>1</v>
      </c>
    </row>
    <row r="2" spans="1:9" ht="96" customHeight="1" thickBot="1">
      <c r="A2" s="1"/>
      <c r="B2" s="202" t="str">
        <f>CalendarYear&amp;"年"&amp;"11月"</f>
        <v>2022年11月</v>
      </c>
      <c r="C2" s="202"/>
      <c r="D2" s="202"/>
      <c r="E2" s="2"/>
      <c r="F2" s="2"/>
      <c r="G2" s="2"/>
      <c r="H2" s="3"/>
      <c r="I2" s="1"/>
    </row>
    <row r="3" spans="1:9" s="20" customFormat="1" ht="24" customHeight="1" thickTop="1" thickBot="1">
      <c r="A3" s="4"/>
      <c r="B3" s="131" t="str">
        <f>週の始まり</f>
        <v>月曜日</v>
      </c>
      <c r="C3" s="131" t="str">
        <f t="shared" ref="C3:H3" si="0">TEXT(C4,"aaaa")</f>
        <v>火曜日</v>
      </c>
      <c r="D3" s="131" t="str">
        <f t="shared" si="0"/>
        <v>水曜日</v>
      </c>
      <c r="E3" s="131" t="str">
        <f t="shared" si="0"/>
        <v>木曜日</v>
      </c>
      <c r="F3" s="131" t="str">
        <f t="shared" si="0"/>
        <v>金曜日</v>
      </c>
      <c r="G3" s="131" t="str">
        <f t="shared" si="0"/>
        <v>土曜日</v>
      </c>
      <c r="H3" s="131" t="str">
        <f t="shared" si="0"/>
        <v>日曜日</v>
      </c>
      <c r="I3" s="4"/>
    </row>
    <row r="4" spans="1:9" s="21" customFormat="1" ht="24" customHeight="1" thickTop="1">
      <c r="A4" s="8"/>
      <c r="B4" s="132">
        <f t="array" ref="B4:H4">DaysAndWeeks+DATE(CalendarYear,11,1)-WEEKDAY(DATE(CalendarYear,11,1),(週の始まり="月曜日")+1)+1</f>
        <v>44865</v>
      </c>
      <c r="C4" s="132">
        <v>44866</v>
      </c>
      <c r="D4" s="132">
        <v>44867</v>
      </c>
      <c r="E4" s="132">
        <v>44868</v>
      </c>
      <c r="F4" s="132">
        <v>44869</v>
      </c>
      <c r="G4" s="132">
        <v>44870</v>
      </c>
      <c r="H4" s="132">
        <v>44871</v>
      </c>
      <c r="I4" s="8"/>
    </row>
    <row r="5" spans="1:9" s="22" customFormat="1" ht="56.1" customHeight="1" thickBot="1">
      <c r="A5" s="10"/>
      <c r="B5" s="44"/>
      <c r="C5" s="44"/>
      <c r="D5" s="44"/>
      <c r="E5" s="44"/>
      <c r="F5" s="44"/>
      <c r="G5" s="44"/>
      <c r="H5" s="44"/>
      <c r="I5" s="10"/>
    </row>
    <row r="6" spans="1:9" s="21" customFormat="1" ht="24" customHeight="1" thickTop="1">
      <c r="A6" s="8"/>
      <c r="B6" s="133">
        <f t="array" ref="B6:H6">DaysAndWeeks+DATE(CalendarYear,11,1)-WEEKDAY(DATE(CalendarYear,11,1),(週の始まり="月曜日")+1)+8</f>
        <v>44872</v>
      </c>
      <c r="C6" s="133">
        <v>44873</v>
      </c>
      <c r="D6" s="133">
        <v>44874</v>
      </c>
      <c r="E6" s="133">
        <v>44875</v>
      </c>
      <c r="F6" s="133">
        <v>44876</v>
      </c>
      <c r="G6" s="133">
        <v>44877</v>
      </c>
      <c r="H6" s="133">
        <v>44878</v>
      </c>
      <c r="I6" s="8"/>
    </row>
    <row r="7" spans="1:9" s="22" customFormat="1" ht="87" customHeight="1" thickBot="1">
      <c r="A7" s="10"/>
      <c r="B7" s="135" t="s">
        <v>56</v>
      </c>
      <c r="C7" s="42"/>
      <c r="D7" s="137" t="s">
        <v>59</v>
      </c>
      <c r="E7" s="42"/>
      <c r="F7" s="42"/>
      <c r="G7" s="42"/>
      <c r="H7" s="42"/>
      <c r="I7" s="10"/>
    </row>
    <row r="8" spans="1:9" s="21" customFormat="1" ht="24" customHeight="1" thickTop="1">
      <c r="A8" s="8"/>
      <c r="B8" s="134">
        <f t="array" ref="B8:H8">DaysAndWeeks+DATE(CalendarYear,11,1)-WEEKDAY(DATE(CalendarYear,11,1),(週の始まり="月曜日")+1)+15</f>
        <v>44879</v>
      </c>
      <c r="C8" s="134">
        <v>44880</v>
      </c>
      <c r="D8" s="134">
        <v>44881</v>
      </c>
      <c r="E8" s="134">
        <v>44882</v>
      </c>
      <c r="F8" s="134">
        <v>44883</v>
      </c>
      <c r="G8" s="134">
        <v>44884</v>
      </c>
      <c r="H8" s="134">
        <v>44885</v>
      </c>
      <c r="I8" s="8"/>
    </row>
    <row r="9" spans="1:9" s="22" customFormat="1" ht="103.5" customHeight="1" thickBot="1">
      <c r="A9" s="10"/>
      <c r="B9" s="44"/>
      <c r="C9" s="44"/>
      <c r="D9" s="137" t="s">
        <v>57</v>
      </c>
      <c r="E9" s="44"/>
      <c r="F9" s="136" t="s">
        <v>48</v>
      </c>
      <c r="G9" s="44"/>
      <c r="H9" s="44"/>
      <c r="I9" s="10"/>
    </row>
    <row r="10" spans="1:9" s="21" customFormat="1" ht="24" customHeight="1" thickTop="1">
      <c r="A10" s="8"/>
      <c r="B10" s="133">
        <f t="array" ref="B10:H10">DaysAndWeeks+DATE(CalendarYear,11,1)-WEEKDAY(DATE(CalendarYear,11,1),(週の始まり="月曜日")+1)+22</f>
        <v>44886</v>
      </c>
      <c r="C10" s="133">
        <v>44887</v>
      </c>
      <c r="D10" s="133">
        <v>44888</v>
      </c>
      <c r="E10" s="133">
        <v>44889</v>
      </c>
      <c r="F10" s="133">
        <v>44890</v>
      </c>
      <c r="G10" s="133">
        <v>44891</v>
      </c>
      <c r="H10" s="133">
        <v>44892</v>
      </c>
      <c r="I10" s="8"/>
    </row>
    <row r="11" spans="1:9" s="22" customFormat="1" ht="104.25" customHeight="1" thickBot="1">
      <c r="A11" s="10"/>
      <c r="B11" s="137" t="s">
        <v>53</v>
      </c>
      <c r="C11" s="137" t="s">
        <v>51</v>
      </c>
      <c r="D11" s="138" t="s">
        <v>55</v>
      </c>
      <c r="E11" s="42"/>
      <c r="F11" s="42"/>
      <c r="G11" s="137" t="s">
        <v>58</v>
      </c>
      <c r="H11" s="137" t="s">
        <v>51</v>
      </c>
      <c r="I11" s="10"/>
    </row>
    <row r="12" spans="1:9" s="21" customFormat="1" ht="24" customHeight="1" thickTop="1">
      <c r="A12" s="8"/>
      <c r="B12" s="134">
        <f t="array" ref="B12:H12">DaysAndWeeks+DATE(CalendarYear,11,1)-WEEKDAY(DATE(CalendarYear,11,1),(週の始まり="月曜日")+1)+29</f>
        <v>44893</v>
      </c>
      <c r="C12" s="134">
        <v>44894</v>
      </c>
      <c r="D12" s="134">
        <v>44895</v>
      </c>
      <c r="E12" s="45">
        <v>44896</v>
      </c>
      <c r="F12" s="45">
        <v>44897</v>
      </c>
      <c r="G12" s="45">
        <v>44898</v>
      </c>
      <c r="H12" s="45">
        <v>44899</v>
      </c>
      <c r="I12" s="8"/>
    </row>
    <row r="13" spans="1:9" s="22" customFormat="1" ht="124.5" customHeight="1" thickBot="1">
      <c r="A13" s="10"/>
      <c r="B13" s="44"/>
      <c r="C13" s="44"/>
      <c r="D13" s="137" t="s">
        <v>60</v>
      </c>
      <c r="E13" s="44"/>
      <c r="F13" s="44"/>
      <c r="G13" s="44"/>
      <c r="H13" s="44"/>
      <c r="I13" s="10"/>
    </row>
    <row r="14" spans="1:9" s="22" customFormat="1" ht="80.25" customHeight="1" thickTop="1" thickBot="1">
      <c r="A14" s="10"/>
      <c r="B14" s="210" t="s">
        <v>54</v>
      </c>
      <c r="C14" s="211"/>
      <c r="D14" s="211"/>
      <c r="E14" s="211"/>
      <c r="F14" s="211"/>
      <c r="G14" s="211"/>
      <c r="H14" s="212"/>
      <c r="I14" s="10"/>
    </row>
    <row r="15" spans="1:9" ht="16.5" thickTop="1"/>
  </sheetData>
  <mergeCells count="2">
    <mergeCell ref="B2:D2"/>
    <mergeCell ref="B14:H14"/>
  </mergeCells>
  <phoneticPr fontId="33"/>
  <conditionalFormatting sqref="B12:H12">
    <cfRule type="expression" dxfId="3" priority="2">
      <formula>AND(DAY(B12)&gt;=1,DAY(B12)&lt;=15)</formula>
    </cfRule>
  </conditionalFormatting>
  <conditionalFormatting sqref="B4:G4">
    <cfRule type="expression" dxfId="2" priority="1">
      <formula>DAY(B4)&gt;8</formula>
    </cfRule>
  </conditionalFormatting>
  <dataValidations count="7">
    <dataValidation allowBlank="1" showInputMessage="1" showErrorMessage="1" prompt="曜日は自動的に決定されます" sqref="C3:H3" xr:uid="{00000000-0002-0000-0A00-000000000000}"/>
    <dataValidation allowBlank="1" showInputMessage="1" showErrorMessage="1" prompt="11 月の月間カレンダー" sqref="A1" xr:uid="{00000000-0002-0000-0A00-000001000000}"/>
    <dataValidation allowBlank="1" showInputMessage="1" showErrorMessage="1" prompt="このセルの年は、1 月のワークシートに入力された年に基づいて自動的に更新されます。下のカレンダーには、前の月と次の月の日付が薄い色のフォントで表示されます。" sqref="B2:D2" xr:uid="{00000000-0002-0000-0A00-000002000000}"/>
    <dataValidation allowBlank="1" showInputMessage="1" showErrorMessage="1" prompt="この行と行 6、8、10、12、14 には、週のカレンダー日が含まれます。このセルの数字が 1 でない場合は、それは前の月の日付のものです。セル D15 にメモを入力します。" sqref="B4" xr:uid="{00000000-0002-0000-0A00-000003000000}"/>
    <dataValidation allowBlank="1" showInputMessage="1" showErrorMessage="1" prompt="この行と行 7、9、11、13、15 は、一つ上のセルのカレンダー日に関連する毎日のメモを入力するためのセルです。" sqref="B5" xr:uid="{00000000-0002-0000-0A00-000004000000}"/>
    <dataValidation allowBlank="1" showInputMessage="1" showErrorMessage="1" prompt="この行には、このカレンダーの曜日名が含まれます。このセルには、週の最初の曜日が含まれます。最初の曜日を変更するには、1 月のワークシートのセル L5 で新しい曜日を選びます。" sqref="B3" xr:uid="{00000000-0002-0000-0A00-000007000000}"/>
    <dataValidation allowBlank="1" showInputMessage="1" prompt="このセルに毎月のメモを入力します" sqref="B14" xr:uid="{00000000-0002-0000-0A00-000005000000}"/>
  </dataValidations>
  <printOptions horizontalCentered="1"/>
  <pageMargins left="0.25" right="0.25" top="0.5" bottom="0.5" header="0.3" footer="0.3"/>
  <pageSetup paperSize="9" scale="85" orientation="landscape" r:id="rId1"/>
  <headerFooter differentFirst="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8" tint="0.59999389629810485"/>
    <pageSetUpPr fitToPage="1"/>
  </sheetPr>
  <dimension ref="A1:L16"/>
  <sheetViews>
    <sheetView showGridLines="0" tabSelected="1" topLeftCell="A2" zoomScale="68" zoomScaleNormal="68" workbookViewId="0">
      <selection activeCell="D7" sqref="D7"/>
    </sheetView>
  </sheetViews>
  <sheetFormatPr defaultColWidth="8.88671875" defaultRowHeight="15.75"/>
  <cols>
    <col min="1" max="1" width="1.77734375" style="19" customWidth="1"/>
    <col min="2" max="2" width="24.44140625" style="19" customWidth="1"/>
    <col min="3" max="3" width="14.88671875" style="19" customWidth="1"/>
    <col min="4" max="4" width="23.21875" style="19" customWidth="1"/>
    <col min="5" max="5" width="14.109375" style="19" customWidth="1"/>
    <col min="6" max="6" width="24.5546875" style="19" customWidth="1"/>
    <col min="7" max="7" width="16.77734375" style="19" customWidth="1"/>
    <col min="8" max="8" width="25.88671875" style="19" customWidth="1"/>
    <col min="9" max="9" width="1.77734375" style="19" customWidth="1"/>
    <col min="10" max="10" width="8.77734375" style="19" customWidth="1"/>
    <col min="11" max="16384" width="8.88671875" style="19"/>
  </cols>
  <sheetData>
    <row r="1" spans="1:12" ht="9" customHeight="1">
      <c r="A1" s="1"/>
      <c r="B1" s="1"/>
      <c r="C1" s="1"/>
      <c r="D1" s="1"/>
      <c r="E1" s="1"/>
      <c r="F1" s="1"/>
      <c r="G1" s="1"/>
      <c r="H1" s="1"/>
      <c r="I1" s="1" t="s">
        <v>1</v>
      </c>
    </row>
    <row r="2" spans="1:12" ht="96" customHeight="1" thickBot="1">
      <c r="A2" s="1"/>
      <c r="B2" s="174" t="str">
        <f>CalendarYear&amp;"年"&amp;"12月"</f>
        <v>2022年12月</v>
      </c>
      <c r="C2" s="174"/>
      <c r="D2" s="174"/>
      <c r="E2" s="2"/>
      <c r="F2" s="2"/>
      <c r="G2" s="2"/>
      <c r="H2" s="3"/>
      <c r="I2" s="1"/>
    </row>
    <row r="3" spans="1:12" s="20" customFormat="1" ht="24" customHeight="1" thickTop="1" thickBot="1">
      <c r="A3" s="4"/>
      <c r="B3" s="139" t="str">
        <f>週の始まり</f>
        <v>月曜日</v>
      </c>
      <c r="C3" s="140" t="str">
        <f t="shared" ref="C3:H3" si="0">TEXT(C4,"aaaa")</f>
        <v>火曜日</v>
      </c>
      <c r="D3" s="140" t="str">
        <f t="shared" si="0"/>
        <v>水曜日</v>
      </c>
      <c r="E3" s="140" t="str">
        <f t="shared" si="0"/>
        <v>木曜日</v>
      </c>
      <c r="F3" s="140" t="str">
        <f t="shared" si="0"/>
        <v>金曜日</v>
      </c>
      <c r="G3" s="140" t="str">
        <f t="shared" si="0"/>
        <v>土曜日</v>
      </c>
      <c r="H3" s="141" t="str">
        <f t="shared" si="0"/>
        <v>日曜日</v>
      </c>
      <c r="I3" s="4"/>
    </row>
    <row r="4" spans="1:12" s="21" customFormat="1" ht="24" customHeight="1">
      <c r="A4" s="8"/>
      <c r="B4" s="145">
        <f t="array" ref="B4:H4">DaysAndWeeks+DATE(CalendarYear,12,1)-WEEKDAY(DATE(CalendarYear,12,1),(週の始まり="月曜日")+1)+1</f>
        <v>44893</v>
      </c>
      <c r="C4" s="146">
        <v>44894</v>
      </c>
      <c r="D4" s="146">
        <v>44895</v>
      </c>
      <c r="E4" s="158">
        <v>44896</v>
      </c>
      <c r="F4" s="158">
        <v>44897</v>
      </c>
      <c r="G4" s="158">
        <v>44898</v>
      </c>
      <c r="H4" s="159">
        <v>44899</v>
      </c>
      <c r="I4" s="8"/>
    </row>
    <row r="5" spans="1:12" s="22" customFormat="1" ht="102.75" customHeight="1" thickBot="1">
      <c r="A5" s="10"/>
      <c r="B5" s="142"/>
      <c r="C5" s="143"/>
      <c r="D5" s="143"/>
      <c r="E5" s="154"/>
      <c r="F5" s="171" t="s">
        <v>64</v>
      </c>
      <c r="G5" s="143"/>
      <c r="H5" s="144"/>
      <c r="I5" s="10"/>
    </row>
    <row r="6" spans="1:12" s="21" customFormat="1" ht="24" customHeight="1">
      <c r="A6" s="8"/>
      <c r="B6" s="160">
        <f t="array" ref="B6:H6">DaysAndWeeks+DATE(CalendarYear,12,1)-WEEKDAY(DATE(CalendarYear,12,1),(週の始まり="月曜日")+1)+8</f>
        <v>44900</v>
      </c>
      <c r="C6" s="161">
        <v>44901</v>
      </c>
      <c r="D6" s="161">
        <v>44902</v>
      </c>
      <c r="E6" s="161">
        <v>44903</v>
      </c>
      <c r="F6" s="161">
        <v>44904</v>
      </c>
      <c r="G6" s="161">
        <v>44905</v>
      </c>
      <c r="H6" s="162">
        <v>44906</v>
      </c>
      <c r="I6" s="8"/>
    </row>
    <row r="7" spans="1:12" s="22" customFormat="1" ht="89.25" customHeight="1" thickBot="1">
      <c r="A7" s="10"/>
      <c r="B7" s="166" t="s">
        <v>70</v>
      </c>
      <c r="C7" s="157"/>
      <c r="D7" s="167" t="s">
        <v>61</v>
      </c>
      <c r="E7" s="147"/>
      <c r="F7" s="147"/>
      <c r="G7" s="147"/>
      <c r="H7" s="148"/>
      <c r="I7" s="10"/>
    </row>
    <row r="8" spans="1:12" s="21" customFormat="1" ht="24" customHeight="1">
      <c r="A8" s="8"/>
      <c r="B8" s="163">
        <f t="array" ref="B8:H8">DaysAndWeeks+DATE(CalendarYear,12,1)-WEEKDAY(DATE(CalendarYear,12,1),(週の始まり="月曜日")+1)+15</f>
        <v>44907</v>
      </c>
      <c r="C8" s="164">
        <v>44908</v>
      </c>
      <c r="D8" s="164">
        <v>44909</v>
      </c>
      <c r="E8" s="164">
        <v>44910</v>
      </c>
      <c r="F8" s="164">
        <v>44911</v>
      </c>
      <c r="G8" s="164">
        <v>44912</v>
      </c>
      <c r="H8" s="165">
        <v>44913</v>
      </c>
      <c r="I8" s="8"/>
    </row>
    <row r="9" spans="1:12" s="22" customFormat="1" ht="138.75" customHeight="1" thickBot="1">
      <c r="A9" s="10"/>
      <c r="B9" s="166" t="s">
        <v>70</v>
      </c>
      <c r="C9" s="143"/>
      <c r="D9" s="167" t="s">
        <v>69</v>
      </c>
      <c r="E9" s="168" t="s">
        <v>62</v>
      </c>
      <c r="F9" s="167" t="s">
        <v>67</v>
      </c>
      <c r="G9" s="167" t="s">
        <v>68</v>
      </c>
      <c r="H9" s="170" t="s">
        <v>66</v>
      </c>
      <c r="I9" s="10"/>
    </row>
    <row r="10" spans="1:12" s="21" customFormat="1" ht="24" customHeight="1">
      <c r="A10" s="8"/>
      <c r="B10" s="160">
        <f t="array" ref="B10:H10">DaysAndWeeks+DATE(CalendarYear,12,1)-WEEKDAY(DATE(CalendarYear,12,1),(週の始まり="月曜日")+1)+22</f>
        <v>44914</v>
      </c>
      <c r="C10" s="161">
        <v>44915</v>
      </c>
      <c r="D10" s="161">
        <v>44916</v>
      </c>
      <c r="E10" s="161">
        <v>44917</v>
      </c>
      <c r="F10" s="161">
        <v>44918</v>
      </c>
      <c r="G10" s="161">
        <v>44919</v>
      </c>
      <c r="H10" s="162">
        <v>44920</v>
      </c>
      <c r="I10" s="8"/>
    </row>
    <row r="11" spans="1:12" s="22" customFormat="1" ht="92.25" customHeight="1" thickBot="1">
      <c r="A11" s="10"/>
      <c r="B11" s="166" t="s">
        <v>71</v>
      </c>
      <c r="C11" s="147"/>
      <c r="D11" s="167" t="s">
        <v>70</v>
      </c>
      <c r="E11" s="169" t="s">
        <v>62</v>
      </c>
      <c r="F11" s="217" t="s">
        <v>72</v>
      </c>
      <c r="G11" s="218"/>
      <c r="H11" s="173"/>
      <c r="I11" s="10"/>
      <c r="L11" s="172"/>
    </row>
    <row r="12" spans="1:12" s="21" customFormat="1" ht="24" customHeight="1">
      <c r="A12" s="8"/>
      <c r="B12" s="163">
        <f t="array" ref="B12:H12">DaysAndWeeks+DATE(CalendarYear,12,1)-WEEKDAY(DATE(CalendarYear,12,1),(週の始まり="月曜日")+1)+29</f>
        <v>44921</v>
      </c>
      <c r="C12" s="164">
        <v>44922</v>
      </c>
      <c r="D12" s="164">
        <v>44923</v>
      </c>
      <c r="E12" s="164">
        <v>44924</v>
      </c>
      <c r="F12" s="164">
        <v>44925</v>
      </c>
      <c r="G12" s="164">
        <v>44926</v>
      </c>
      <c r="H12" s="151">
        <v>44927</v>
      </c>
      <c r="I12" s="8"/>
    </row>
    <row r="13" spans="1:12" s="22" customFormat="1" ht="75.75" customHeight="1" thickBot="1">
      <c r="A13" s="10"/>
      <c r="B13" s="142"/>
      <c r="C13" s="153" t="s">
        <v>51</v>
      </c>
      <c r="D13" s="167" t="s">
        <v>70</v>
      </c>
      <c r="E13" s="155" t="s">
        <v>35</v>
      </c>
      <c r="F13" s="143"/>
      <c r="G13" s="143"/>
      <c r="H13" s="144"/>
      <c r="I13" s="10"/>
    </row>
    <row r="14" spans="1:12" s="21" customFormat="1" ht="24" customHeight="1">
      <c r="A14" s="8"/>
      <c r="B14" s="149">
        <f t="array" ref="B14:C14">DaysAndWeeks+DATE(CalendarYear,12,1)-WEEKDAY(DATE(CalendarYear,12,1),(週の始まり="月曜日")+1)+36</f>
        <v>44928</v>
      </c>
      <c r="C14" s="150">
        <v>44929</v>
      </c>
      <c r="D14" s="213" t="s">
        <v>0</v>
      </c>
      <c r="E14" s="213"/>
      <c r="F14" s="213"/>
      <c r="G14" s="213"/>
      <c r="H14" s="214"/>
      <c r="I14" s="8"/>
    </row>
    <row r="15" spans="1:12" s="22" customFormat="1" ht="69" customHeight="1" thickBot="1">
      <c r="A15" s="10"/>
      <c r="B15" s="152"/>
      <c r="C15" s="156" t="s">
        <v>63</v>
      </c>
      <c r="D15" s="215" t="s">
        <v>65</v>
      </c>
      <c r="E15" s="215"/>
      <c r="F15" s="215"/>
      <c r="G15" s="215"/>
      <c r="H15" s="216"/>
      <c r="I15" s="10"/>
    </row>
    <row r="16" spans="1:12" ht="16.5" thickTop="1"/>
  </sheetData>
  <mergeCells count="4">
    <mergeCell ref="B2:D2"/>
    <mergeCell ref="D14:H14"/>
    <mergeCell ref="D15:H15"/>
    <mergeCell ref="F11:G11"/>
  </mergeCells>
  <phoneticPr fontId="33"/>
  <conditionalFormatting sqref="B12:H12 B14:C14">
    <cfRule type="expression" dxfId="1" priority="2">
      <formula>AND(DAY(B12)&gt;=1,DAY(B12)&lt;=15)</formula>
    </cfRule>
  </conditionalFormatting>
  <conditionalFormatting sqref="B4:G4">
    <cfRule type="expression" dxfId="0" priority="1">
      <formula>DAY(B4)&gt;8</formula>
    </cfRule>
  </conditionalFormatting>
  <dataValidations count="8">
    <dataValidation allowBlank="1" showInputMessage="1" showErrorMessage="1" prompt="曜日は自動的に決定されます" sqref="C3:H3" xr:uid="{00000000-0002-0000-0B00-000000000000}"/>
    <dataValidation allowBlank="1" showInputMessage="1" showErrorMessage="1" prompt="12 月の月間カレンダー" sqref="A1" xr:uid="{00000000-0002-0000-0B00-000001000000}"/>
    <dataValidation allowBlank="1" showInputMessage="1" showErrorMessage="1" prompt="このセルの年は、1 月のワークシートに入力された年に基づいて自動的に更新されます。下のカレンダーには、前の月と次の月の日付が薄い色のフォントで表示されます。" sqref="B2:D2" xr:uid="{00000000-0002-0000-0B00-000002000000}"/>
    <dataValidation allowBlank="1" showInputMessage="1" showErrorMessage="1" prompt="この行には、このカレンダーの曜日名が含まれます。このセルには、週の最初の曜日が含まれます。最初の曜日を変更するには、1 月のワークシートのセル L5 で新しい曜日を選びます。" sqref="B3" xr:uid="{00000000-0002-0000-0B00-000003000000}"/>
    <dataValidation allowBlank="1" showInputMessage="1" prompt="下のセルに毎月のメモを入力します" sqref="D14:H14" xr:uid="{00000000-0002-0000-0B00-000004000000}"/>
    <dataValidation allowBlank="1" showInputMessage="1" prompt="このセルに毎月のメモを入力します" sqref="D15:H15" xr:uid="{00000000-0002-0000-0B00-000005000000}"/>
    <dataValidation allowBlank="1" showInputMessage="1" showErrorMessage="1" prompt="この行と行 7、9、11、13、15 は、一つ上のセルのカレンダー日に関連する毎日のメモを入力するためのセルです。" sqref="B5" xr:uid="{00000000-0002-0000-0B00-000006000000}"/>
    <dataValidation allowBlank="1" showInputMessage="1" showErrorMessage="1" prompt="この行と行 6、8、10、12、14 には、週のカレンダー日が含まれます。このセルの数字が 1 でない場合は、それは前の月の日付のものです。セル D15 にメモを入力します。" sqref="B4" xr:uid="{00000000-0002-0000-0B00-000007000000}"/>
  </dataValidations>
  <printOptions horizontalCentered="1"/>
  <pageMargins left="0.25" right="0.25" top="0.5" bottom="0.5" header="0.3" footer="0.3"/>
  <pageSetup paperSize="9" scale="62" orientation="landscape"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59999389629810485"/>
    <pageSetUpPr fitToPage="1"/>
  </sheetPr>
  <dimension ref="A1:I15"/>
  <sheetViews>
    <sheetView showGridLines="0" zoomScaleNormal="100" workbookViewId="0"/>
  </sheetViews>
  <sheetFormatPr defaultColWidth="8.88671875" defaultRowHeight="15.75"/>
  <cols>
    <col min="1" max="1" width="1.77734375" style="19" customWidth="1"/>
    <col min="2" max="8" width="16.77734375" style="19" customWidth="1"/>
    <col min="9" max="9" width="1.77734375" style="19" customWidth="1"/>
    <col min="10" max="10" width="8.77734375" style="19" customWidth="1"/>
    <col min="11" max="16384" width="8.88671875" style="19"/>
  </cols>
  <sheetData>
    <row r="1" spans="1:9" ht="9" customHeight="1">
      <c r="A1" s="1"/>
      <c r="B1" s="1"/>
      <c r="C1" s="1"/>
      <c r="D1" s="1"/>
      <c r="E1" s="1"/>
      <c r="F1" s="1"/>
      <c r="G1" s="1"/>
      <c r="H1" s="1"/>
      <c r="I1" s="1" t="s">
        <v>1</v>
      </c>
    </row>
    <row r="2" spans="1:9" ht="96" customHeight="1">
      <c r="A2" s="1"/>
      <c r="B2" s="174" t="str">
        <f>CalendarYear&amp;"年"&amp;"2月"</f>
        <v>2022年2月</v>
      </c>
      <c r="C2" s="174"/>
      <c r="D2" s="174"/>
      <c r="E2" s="2"/>
      <c r="F2" s="2"/>
      <c r="G2" s="2"/>
      <c r="H2" s="3"/>
      <c r="I2" s="1"/>
    </row>
    <row r="3" spans="1:9" s="20" customFormat="1" ht="24" customHeight="1">
      <c r="A3" s="4"/>
      <c r="B3" s="5" t="str">
        <f>週の始まり</f>
        <v>月曜日</v>
      </c>
      <c r="C3" s="6" t="str">
        <f t="shared" ref="C3:H3" si="0">TEXT(C4,"aaaa")</f>
        <v>火曜日</v>
      </c>
      <c r="D3" s="6" t="str">
        <f t="shared" si="0"/>
        <v>水曜日</v>
      </c>
      <c r="E3" s="6" t="str">
        <f t="shared" si="0"/>
        <v>木曜日</v>
      </c>
      <c r="F3" s="6" t="str">
        <f t="shared" si="0"/>
        <v>金曜日</v>
      </c>
      <c r="G3" s="6" t="str">
        <f t="shared" si="0"/>
        <v>土曜日</v>
      </c>
      <c r="H3" s="7" t="str">
        <f t="shared" si="0"/>
        <v>日曜日</v>
      </c>
      <c r="I3" s="4"/>
    </row>
    <row r="4" spans="1:9" s="21" customFormat="1" ht="24" customHeight="1">
      <c r="A4" s="8"/>
      <c r="B4" s="23">
        <f t="array" ref="B4:H4">DaysAndWeeks+DATE(CalendarYear,2,1)-WEEKDAY(DATE(CalendarYear,2,1),(週の始まり="月曜日")+1)+1</f>
        <v>44592</v>
      </c>
      <c r="C4" s="23">
        <v>44593</v>
      </c>
      <c r="D4" s="23">
        <v>44594</v>
      </c>
      <c r="E4" s="23">
        <v>44595</v>
      </c>
      <c r="F4" s="23">
        <v>44596</v>
      </c>
      <c r="G4" s="23">
        <v>44597</v>
      </c>
      <c r="H4" s="24">
        <v>44598</v>
      </c>
      <c r="I4" s="8"/>
    </row>
    <row r="5" spans="1:9" s="22" customFormat="1" ht="56.1" customHeight="1">
      <c r="A5" s="10"/>
      <c r="B5" s="11"/>
      <c r="C5" s="11"/>
      <c r="D5" s="11"/>
      <c r="E5" s="11"/>
      <c r="F5" s="11"/>
      <c r="G5" s="11"/>
      <c r="H5" s="11"/>
      <c r="I5" s="10"/>
    </row>
    <row r="6" spans="1:9" s="21" customFormat="1" ht="24" customHeight="1">
      <c r="A6" s="8"/>
      <c r="B6" s="25">
        <f t="array" ref="B6:H6">DaysAndWeeks+DATE(CalendarYear,2,1)-WEEKDAY(DATE(CalendarYear,2,1),(週の始まり="月曜日")+1)+8</f>
        <v>44599</v>
      </c>
      <c r="C6" s="25">
        <v>44600</v>
      </c>
      <c r="D6" s="25">
        <v>44601</v>
      </c>
      <c r="E6" s="25">
        <v>44602</v>
      </c>
      <c r="F6" s="25">
        <v>44603</v>
      </c>
      <c r="G6" s="25">
        <v>44604</v>
      </c>
      <c r="H6" s="25">
        <v>44605</v>
      </c>
      <c r="I6" s="8"/>
    </row>
    <row r="7" spans="1:9" s="22" customFormat="1" ht="56.1" customHeight="1">
      <c r="A7" s="10"/>
      <c r="B7" s="13"/>
      <c r="C7" s="13"/>
      <c r="D7" s="13"/>
      <c r="E7" s="13"/>
      <c r="F7" s="13"/>
      <c r="G7" s="13"/>
      <c r="H7" s="13"/>
      <c r="I7" s="10"/>
    </row>
    <row r="8" spans="1:9" s="21" customFormat="1" ht="24" customHeight="1">
      <c r="A8" s="8"/>
      <c r="B8" s="26">
        <f t="array" ref="B8:H8">DaysAndWeeks+DATE(CalendarYear,2,1)-WEEKDAY(DATE(CalendarYear,2,1),(週の始まり="月曜日")+1)+15</f>
        <v>44606</v>
      </c>
      <c r="C8" s="26">
        <v>44607</v>
      </c>
      <c r="D8" s="26">
        <v>44608</v>
      </c>
      <c r="E8" s="26">
        <v>44609</v>
      </c>
      <c r="F8" s="26">
        <v>44610</v>
      </c>
      <c r="G8" s="26">
        <v>44611</v>
      </c>
      <c r="H8" s="26">
        <v>44612</v>
      </c>
      <c r="I8" s="8"/>
    </row>
    <row r="9" spans="1:9" s="22" customFormat="1" ht="56.1" customHeight="1">
      <c r="A9" s="10"/>
      <c r="B9" s="11"/>
      <c r="C9" s="11"/>
      <c r="D9" s="11"/>
      <c r="E9" s="11"/>
      <c r="F9" s="11"/>
      <c r="G9" s="11"/>
      <c r="H9" s="11"/>
      <c r="I9" s="10"/>
    </row>
    <row r="10" spans="1:9" s="21" customFormat="1" ht="24" customHeight="1">
      <c r="A10" s="8"/>
      <c r="B10" s="25">
        <f t="array" ref="B10:H10">DaysAndWeeks+DATE(CalendarYear,2,1)-WEEKDAY(DATE(CalendarYear,2,1),(週の始まり="月曜日")+1)+22</f>
        <v>44613</v>
      </c>
      <c r="C10" s="25">
        <v>44614</v>
      </c>
      <c r="D10" s="25">
        <v>44615</v>
      </c>
      <c r="E10" s="25">
        <v>44616</v>
      </c>
      <c r="F10" s="25">
        <v>44617</v>
      </c>
      <c r="G10" s="25">
        <v>44618</v>
      </c>
      <c r="H10" s="25">
        <v>44619</v>
      </c>
      <c r="I10" s="8"/>
    </row>
    <row r="11" spans="1:9" s="22" customFormat="1" ht="56.1" customHeight="1">
      <c r="A11" s="10"/>
      <c r="B11" s="13"/>
      <c r="C11" s="13"/>
      <c r="D11" s="13"/>
      <c r="E11" s="13"/>
      <c r="F11" s="13"/>
      <c r="G11" s="13"/>
      <c r="H11" s="13"/>
      <c r="I11" s="10"/>
    </row>
    <row r="12" spans="1:9" s="21" customFormat="1" ht="24" customHeight="1">
      <c r="A12" s="8"/>
      <c r="B12" s="26">
        <f t="array" ref="B12:H12">DaysAndWeeks+DATE(CalendarYear,2,1)-WEEKDAY(DATE(CalendarYear,2,1),(週の始まり="月曜日")+1)+29</f>
        <v>44620</v>
      </c>
      <c r="C12" s="26">
        <v>44621</v>
      </c>
      <c r="D12" s="26">
        <v>44622</v>
      </c>
      <c r="E12" s="26">
        <v>44623</v>
      </c>
      <c r="F12" s="26">
        <v>44624</v>
      </c>
      <c r="G12" s="26">
        <v>44625</v>
      </c>
      <c r="H12" s="26">
        <v>44626</v>
      </c>
      <c r="I12" s="8"/>
    </row>
    <row r="13" spans="1:9" s="22" customFormat="1" ht="56.1" customHeight="1">
      <c r="A13" s="10"/>
      <c r="B13" s="11"/>
      <c r="C13" s="11"/>
      <c r="D13" s="11"/>
      <c r="E13" s="11"/>
      <c r="F13" s="11"/>
      <c r="G13" s="11"/>
      <c r="H13" s="11"/>
      <c r="I13" s="10"/>
    </row>
    <row r="14" spans="1:9" s="21" customFormat="1" ht="24" customHeight="1">
      <c r="A14" s="8"/>
      <c r="B14" s="25">
        <f t="array" ref="B14:C14">DaysAndWeeks+DATE(CalendarYear,2,1)-WEEKDAY(DATE(CalendarYear,2,1),(週の始まり="月曜日")+1)+36</f>
        <v>44627</v>
      </c>
      <c r="C14" s="25">
        <v>44628</v>
      </c>
      <c r="D14" s="175" t="s">
        <v>0</v>
      </c>
      <c r="E14" s="175"/>
      <c r="F14" s="175"/>
      <c r="G14" s="175"/>
      <c r="H14" s="176"/>
      <c r="I14" s="8"/>
    </row>
    <row r="15" spans="1:9" s="22" customFormat="1" ht="56.1" customHeight="1">
      <c r="A15" s="10"/>
      <c r="B15" s="13"/>
      <c r="C15" s="13"/>
      <c r="D15" s="177"/>
      <c r="E15" s="177"/>
      <c r="F15" s="177"/>
      <c r="G15" s="177"/>
      <c r="H15" s="178"/>
      <c r="I15" s="10"/>
    </row>
  </sheetData>
  <mergeCells count="3">
    <mergeCell ref="B2:D2"/>
    <mergeCell ref="D14:H14"/>
    <mergeCell ref="D15:H15"/>
  </mergeCells>
  <phoneticPr fontId="33"/>
  <conditionalFormatting sqref="B12:H12 B14:C14">
    <cfRule type="expression" dxfId="23" priority="2">
      <formula>AND(DAY(B12)&gt;=1,DAY(B12)&lt;=15)</formula>
    </cfRule>
  </conditionalFormatting>
  <conditionalFormatting sqref="B4:G4">
    <cfRule type="expression" dxfId="22" priority="1">
      <formula>DAY(B4)&gt;8</formula>
    </cfRule>
  </conditionalFormatting>
  <dataValidations count="8">
    <dataValidation allowBlank="1" showInputMessage="1" showErrorMessage="1" prompt="曜日は自動的に決定されます" sqref="C3:H3" xr:uid="{00000000-0002-0000-0100-000000000000}"/>
    <dataValidation allowBlank="1" showInputMessage="1" showErrorMessage="1" prompt="このセルの年は、1 月のワークシートに入力された年に基づいて自動的に更新されます。下のカレンダーには、前の月と次の月の日付が薄い色のフォントで表示されます。" sqref="B2:D2" xr:uid="{00000000-0002-0000-0100-000001000000}"/>
    <dataValidation allowBlank="1" showInputMessage="1" showErrorMessage="1" prompt="この行には、このカレンダーの曜日名が含まれます。このセルには、週の最初の曜日が含まれます。最初の曜日を変更するには、1 月のワークシートのセル L5 で新しい曜日を選びます。" sqref="B3" xr:uid="{00000000-0002-0000-0100-000002000000}"/>
    <dataValidation allowBlank="1" showInputMessage="1" showErrorMessage="1" prompt="2 月の月間カレンダー" sqref="A1" xr:uid="{00000000-0002-0000-0100-000003000000}"/>
    <dataValidation allowBlank="1" showInputMessage="1" prompt="下のセルに毎月のメモを入力します" sqref="D14:H14" xr:uid="{00000000-0002-0000-0100-000004000000}"/>
    <dataValidation allowBlank="1" showInputMessage="1" prompt="このセルに毎月のメモを入力します" sqref="D15:H15" xr:uid="{00000000-0002-0000-0100-000005000000}"/>
    <dataValidation allowBlank="1" showInputMessage="1" showErrorMessage="1" prompt="この行と行 7、9、11、13、15 は、一つ上のセルのカレンダー日に関連する毎日のメモを入力するためのセルです。" sqref="B5" xr:uid="{00000000-0002-0000-0100-000006000000}"/>
    <dataValidation allowBlank="1" showInputMessage="1" showErrorMessage="1" prompt="この行と行 6、8、10、12、14 には、週のカレンダー日が含まれます。このセルの数字が 1 でない場合は、それは前の月の日付のものです。セル D15 にメモを入力します。" sqref="B4" xr:uid="{00000000-0002-0000-0100-000007000000}"/>
  </dataValidations>
  <printOptions horizontalCentered="1"/>
  <pageMargins left="0.25" right="0.25" top="0.5" bottom="0.5" header="0.3" footer="0.3"/>
  <pageSetup paperSize="9" scale="85" orientation="landscape" r:id="rId1"/>
  <headerFooter differentFirst="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fitToPage="1"/>
  </sheetPr>
  <dimension ref="A1:I15"/>
  <sheetViews>
    <sheetView showGridLines="0" zoomScaleNormal="100" workbookViewId="0"/>
  </sheetViews>
  <sheetFormatPr defaultColWidth="8.88671875" defaultRowHeight="15.75"/>
  <cols>
    <col min="1" max="1" width="1.77734375" style="19" customWidth="1"/>
    <col min="2" max="8" width="16.77734375" style="19" customWidth="1"/>
    <col min="9" max="9" width="1.77734375" style="19" customWidth="1"/>
    <col min="10" max="10" width="8.77734375" style="19" customWidth="1"/>
    <col min="11" max="16384" width="8.88671875" style="19"/>
  </cols>
  <sheetData>
    <row r="1" spans="1:9" ht="9" customHeight="1">
      <c r="A1" s="1"/>
      <c r="B1" s="1"/>
      <c r="C1" s="1"/>
      <c r="D1" s="1"/>
      <c r="E1" s="1"/>
      <c r="F1" s="1"/>
      <c r="G1" s="1"/>
      <c r="H1" s="1"/>
      <c r="I1" s="1" t="s">
        <v>1</v>
      </c>
    </row>
    <row r="2" spans="1:9" ht="96" customHeight="1">
      <c r="A2" s="1"/>
      <c r="B2" s="180" t="str">
        <f>CalendarYear&amp;"年"&amp;"3月"</f>
        <v>2022年3月</v>
      </c>
      <c r="C2" s="180"/>
      <c r="D2" s="180"/>
      <c r="E2" s="2"/>
      <c r="F2" s="2"/>
      <c r="G2" s="2"/>
      <c r="H2" s="3"/>
      <c r="I2" s="1"/>
    </row>
    <row r="3" spans="1:9" s="20" customFormat="1" ht="24" customHeight="1">
      <c r="A3" s="4"/>
      <c r="B3" s="14" t="str">
        <f>週の始まり</f>
        <v>月曜日</v>
      </c>
      <c r="C3" s="15" t="str">
        <f t="shared" ref="C3:H3" si="0">TEXT(C4,"aaaa")</f>
        <v>火曜日</v>
      </c>
      <c r="D3" s="15" t="str">
        <f t="shared" si="0"/>
        <v>水曜日</v>
      </c>
      <c r="E3" s="15" t="str">
        <f t="shared" si="0"/>
        <v>木曜日</v>
      </c>
      <c r="F3" s="15" t="str">
        <f t="shared" si="0"/>
        <v>金曜日</v>
      </c>
      <c r="G3" s="15" t="str">
        <f t="shared" si="0"/>
        <v>土曜日</v>
      </c>
      <c r="H3" s="16" t="str">
        <f t="shared" si="0"/>
        <v>日曜日</v>
      </c>
      <c r="I3" s="4"/>
    </row>
    <row r="4" spans="1:9" s="21" customFormat="1" ht="24" customHeight="1">
      <c r="A4" s="8"/>
      <c r="B4" s="28">
        <f t="array" ref="B4:H4">DaysAndWeeks+DATE(CalendarYear,3,1)-WEEKDAY(DATE(CalendarYear,3,1),(週の始まり="月曜日")+1)+1</f>
        <v>44620</v>
      </c>
      <c r="C4" s="28">
        <v>44621</v>
      </c>
      <c r="D4" s="28">
        <v>44622</v>
      </c>
      <c r="E4" s="28">
        <v>44623</v>
      </c>
      <c r="F4" s="28">
        <v>44624</v>
      </c>
      <c r="G4" s="28">
        <v>44625</v>
      </c>
      <c r="H4" s="28">
        <v>44626</v>
      </c>
      <c r="I4" s="8"/>
    </row>
    <row r="5" spans="1:9" s="22" customFormat="1" ht="56.1" customHeight="1">
      <c r="A5" s="10"/>
      <c r="B5" s="17"/>
      <c r="C5" s="17"/>
      <c r="D5" s="17"/>
      <c r="E5" s="17"/>
      <c r="F5" s="17"/>
      <c r="G5" s="17"/>
      <c r="H5" s="17"/>
      <c r="I5" s="10"/>
    </row>
    <row r="6" spans="1:9" s="21" customFormat="1" ht="24" customHeight="1">
      <c r="A6" s="8"/>
      <c r="B6" s="29">
        <f t="array" ref="B6:H6">DaysAndWeeks+DATE(CalendarYear,3,1)-WEEKDAY(DATE(CalendarYear,3,1),(週の始まり="月曜日")+1)+8</f>
        <v>44627</v>
      </c>
      <c r="C6" s="29">
        <v>44628</v>
      </c>
      <c r="D6" s="29">
        <v>44629</v>
      </c>
      <c r="E6" s="29">
        <v>44630</v>
      </c>
      <c r="F6" s="29">
        <v>44631</v>
      </c>
      <c r="G6" s="29">
        <v>44632</v>
      </c>
      <c r="H6" s="29">
        <v>44633</v>
      </c>
      <c r="I6" s="8"/>
    </row>
    <row r="7" spans="1:9" s="22" customFormat="1" ht="56.1" customHeight="1">
      <c r="A7" s="10"/>
      <c r="B7" s="18"/>
      <c r="C7" s="18"/>
      <c r="D7" s="18"/>
      <c r="E7" s="18"/>
      <c r="F7" s="18"/>
      <c r="G7" s="18"/>
      <c r="H7" s="18"/>
      <c r="I7" s="10"/>
    </row>
    <row r="8" spans="1:9" s="21" customFormat="1" ht="24" customHeight="1">
      <c r="A8" s="8"/>
      <c r="B8" s="30">
        <f t="array" ref="B8:H8">DaysAndWeeks+DATE(CalendarYear,3,1)-WEEKDAY(DATE(CalendarYear,3,1),(週の始まり="月曜日")+1)+15</f>
        <v>44634</v>
      </c>
      <c r="C8" s="30">
        <v>44635</v>
      </c>
      <c r="D8" s="30">
        <v>44636</v>
      </c>
      <c r="E8" s="30">
        <v>44637</v>
      </c>
      <c r="F8" s="30">
        <v>44638</v>
      </c>
      <c r="G8" s="30">
        <v>44639</v>
      </c>
      <c r="H8" s="30">
        <v>44640</v>
      </c>
      <c r="I8" s="8"/>
    </row>
    <row r="9" spans="1:9" s="22" customFormat="1" ht="56.1" customHeight="1">
      <c r="A9" s="10"/>
      <c r="B9" s="17"/>
      <c r="C9" s="17"/>
      <c r="D9" s="17"/>
      <c r="E9" s="17"/>
      <c r="F9" s="17"/>
      <c r="G9" s="17"/>
      <c r="H9" s="17"/>
      <c r="I9" s="10"/>
    </row>
    <row r="10" spans="1:9" s="21" customFormat="1" ht="24" customHeight="1">
      <c r="A10" s="8"/>
      <c r="B10" s="29">
        <f t="array" ref="B10:H10">DaysAndWeeks+DATE(CalendarYear,3,1)-WEEKDAY(DATE(CalendarYear,3,1),(週の始まり="月曜日")+1)+22</f>
        <v>44641</v>
      </c>
      <c r="C10" s="29">
        <v>44642</v>
      </c>
      <c r="D10" s="29">
        <v>44643</v>
      </c>
      <c r="E10" s="29">
        <v>44644</v>
      </c>
      <c r="F10" s="29">
        <v>44645</v>
      </c>
      <c r="G10" s="29">
        <v>44646</v>
      </c>
      <c r="H10" s="29">
        <v>44647</v>
      </c>
      <c r="I10" s="8"/>
    </row>
    <row r="11" spans="1:9" s="22" customFormat="1" ht="56.1" customHeight="1">
      <c r="A11" s="10"/>
      <c r="B11" s="18"/>
      <c r="C11" s="18"/>
      <c r="D11" s="18"/>
      <c r="E11" s="18"/>
      <c r="F11" s="18"/>
      <c r="G11" s="18"/>
      <c r="H11" s="18"/>
      <c r="I11" s="10"/>
    </row>
    <row r="12" spans="1:9" s="21" customFormat="1" ht="24" customHeight="1">
      <c r="A12" s="8"/>
      <c r="B12" s="30">
        <f t="array" ref="B12:H12">DaysAndWeeks+DATE(CalendarYear,3,1)-WEEKDAY(DATE(CalendarYear,3,1),(週の始まり="月曜日")+1)+29</f>
        <v>44648</v>
      </c>
      <c r="C12" s="30">
        <v>44649</v>
      </c>
      <c r="D12" s="30">
        <v>44650</v>
      </c>
      <c r="E12" s="30">
        <v>44651</v>
      </c>
      <c r="F12" s="30">
        <v>44652</v>
      </c>
      <c r="G12" s="30">
        <v>44653</v>
      </c>
      <c r="H12" s="30">
        <v>44654</v>
      </c>
      <c r="I12" s="8"/>
    </row>
    <row r="13" spans="1:9" s="22" customFormat="1" ht="56.1" customHeight="1">
      <c r="A13" s="10"/>
      <c r="B13" s="17"/>
      <c r="C13" s="17"/>
      <c r="D13" s="17"/>
      <c r="E13" s="17"/>
      <c r="F13" s="17"/>
      <c r="G13" s="17"/>
      <c r="H13" s="17"/>
      <c r="I13" s="10"/>
    </row>
    <row r="14" spans="1:9" s="21" customFormat="1" ht="24" customHeight="1">
      <c r="A14" s="8"/>
      <c r="B14" s="29">
        <f t="array" ref="B14:C14">DaysAndWeeks+DATE(CalendarYear,3,1)-WEEKDAY(DATE(CalendarYear,3,1),(週の始まり="月曜日")+1)+36</f>
        <v>44655</v>
      </c>
      <c r="C14" s="29">
        <v>44656</v>
      </c>
      <c r="D14" s="181" t="s">
        <v>0</v>
      </c>
      <c r="E14" s="181"/>
      <c r="F14" s="181"/>
      <c r="G14" s="181"/>
      <c r="H14" s="182"/>
      <c r="I14" s="8"/>
    </row>
    <row r="15" spans="1:9" s="22" customFormat="1" ht="56.1" customHeight="1">
      <c r="A15" s="10"/>
      <c r="B15" s="18"/>
      <c r="C15" s="18"/>
      <c r="D15" s="183"/>
      <c r="E15" s="183"/>
      <c r="F15" s="183"/>
      <c r="G15" s="183"/>
      <c r="H15" s="184"/>
      <c r="I15" s="10"/>
    </row>
  </sheetData>
  <mergeCells count="3">
    <mergeCell ref="B2:D2"/>
    <mergeCell ref="D14:H14"/>
    <mergeCell ref="D15:H15"/>
  </mergeCells>
  <phoneticPr fontId="33"/>
  <conditionalFormatting sqref="B12:H12 B14:C14">
    <cfRule type="expression" dxfId="21" priority="2">
      <formula>AND(DAY(B12)&gt;=1,DAY(B12)&lt;=15)</formula>
    </cfRule>
  </conditionalFormatting>
  <conditionalFormatting sqref="B4:G4">
    <cfRule type="expression" dxfId="20" priority="1">
      <formula>DAY(B4)&gt;8</formula>
    </cfRule>
  </conditionalFormatting>
  <dataValidations count="8">
    <dataValidation allowBlank="1" showInputMessage="1" showErrorMessage="1" prompt="3 月の月間カレンダー" sqref="A1" xr:uid="{00000000-0002-0000-0200-000000000000}"/>
    <dataValidation allowBlank="1" showInputMessage="1" showErrorMessage="1" prompt="このセルの年は、1 月のワークシートに入力された年に基づいて自動的に更新されます。下のカレンダーには、前の月と次の月の日付が薄い色のフォントで表示されます。" sqref="B2:D2" xr:uid="{00000000-0002-0000-0200-000001000000}"/>
    <dataValidation allowBlank="1" showInputMessage="1" showErrorMessage="1" prompt="曜日は自動的に決定されます" sqref="C3:H3" xr:uid="{00000000-0002-0000-0200-000002000000}"/>
    <dataValidation allowBlank="1" showInputMessage="1" showErrorMessage="1" prompt="この行と行 6、8、10、12、14 には、週のカレンダー日が含まれます。このセルの数字が 1 でない場合は、それは前の月の日付のものです。セル D15 にメモを入力します。" sqref="B4" xr:uid="{00000000-0002-0000-0200-000003000000}"/>
    <dataValidation allowBlank="1" showInputMessage="1" showErrorMessage="1" prompt="この行と行 7、9、11、13、15 は、一つ上のセルのカレンダー日に関連する毎日のメモを入力するためのセルです。" sqref="B5" xr:uid="{00000000-0002-0000-0200-000004000000}"/>
    <dataValidation allowBlank="1" showInputMessage="1" prompt="このセルに毎月のメモを入力します" sqref="D15:H15" xr:uid="{00000000-0002-0000-0200-000005000000}"/>
    <dataValidation allowBlank="1" showInputMessage="1" prompt="下のセルに毎月のメモを入力します" sqref="D14:H14" xr:uid="{00000000-0002-0000-0200-000006000000}"/>
    <dataValidation allowBlank="1" showInputMessage="1" showErrorMessage="1" prompt="この行には、このカレンダーの曜日名が含まれます。このセルには、週の最初の曜日が含まれます。最初の曜日を変更するには、1 月のワークシートのセル L5 で新しい曜日を選びます。" sqref="B3" xr:uid="{00000000-0002-0000-0200-000007000000}"/>
  </dataValidations>
  <printOptions horizontalCentered="1"/>
  <pageMargins left="0.25" right="0.25" top="0.5" bottom="0.5" header="0.3" footer="0.3"/>
  <pageSetup paperSize="9" scale="85" orientation="landscape" r:id="rId1"/>
  <headerFooter differentFirst="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pageSetUpPr fitToPage="1"/>
  </sheetPr>
  <dimension ref="A1:I15"/>
  <sheetViews>
    <sheetView showGridLines="0" topLeftCell="A4" workbookViewId="0">
      <selection activeCell="B14" sqref="B14"/>
    </sheetView>
  </sheetViews>
  <sheetFormatPr defaultColWidth="8.88671875" defaultRowHeight="15.75"/>
  <cols>
    <col min="1" max="1" width="1.77734375" style="19" customWidth="1"/>
    <col min="2" max="8" width="16.77734375" style="19" customWidth="1"/>
    <col min="9" max="9" width="1.77734375" style="19" customWidth="1"/>
    <col min="10" max="10" width="8.77734375" style="19" customWidth="1"/>
    <col min="11" max="16384" width="8.88671875" style="19"/>
  </cols>
  <sheetData>
    <row r="1" spans="1:9" ht="9" customHeight="1">
      <c r="A1" s="1"/>
      <c r="B1" s="1"/>
      <c r="C1" s="1"/>
      <c r="D1" s="1"/>
      <c r="E1" s="1"/>
      <c r="F1" s="1"/>
      <c r="G1" s="1"/>
      <c r="H1" s="1"/>
      <c r="I1" s="1" t="s">
        <v>1</v>
      </c>
    </row>
    <row r="2" spans="1:9" ht="96" customHeight="1">
      <c r="A2" s="1"/>
      <c r="B2" s="180" t="str">
        <f>CalendarYear&amp;"年"&amp;"4月"</f>
        <v>2022年4月</v>
      </c>
      <c r="C2" s="180"/>
      <c r="D2" s="180"/>
      <c r="E2" s="2"/>
      <c r="F2" s="2"/>
      <c r="G2" s="2"/>
      <c r="H2" s="3"/>
      <c r="I2" s="1"/>
    </row>
    <row r="3" spans="1:9" s="20" customFormat="1" ht="24" customHeight="1">
      <c r="A3" s="4"/>
      <c r="B3" s="14" t="str">
        <f>週の始まり</f>
        <v>月曜日</v>
      </c>
      <c r="C3" s="15" t="str">
        <f t="shared" ref="C3:H3" si="0">TEXT(C4,"aaaa")</f>
        <v>火曜日</v>
      </c>
      <c r="D3" s="15" t="str">
        <f t="shared" si="0"/>
        <v>水曜日</v>
      </c>
      <c r="E3" s="15" t="str">
        <f t="shared" si="0"/>
        <v>木曜日</v>
      </c>
      <c r="F3" s="15" t="str">
        <f t="shared" si="0"/>
        <v>金曜日</v>
      </c>
      <c r="G3" s="15" t="str">
        <f t="shared" si="0"/>
        <v>土曜日</v>
      </c>
      <c r="H3" s="16" t="str">
        <f t="shared" si="0"/>
        <v>日曜日</v>
      </c>
      <c r="I3" s="4"/>
    </row>
    <row r="4" spans="1:9" s="21" customFormat="1" ht="24" customHeight="1">
      <c r="A4" s="8"/>
      <c r="B4" s="28">
        <f t="array" ref="B4:H4">DaysAndWeeks+DATE(CalendarYear,4,1)-WEEKDAY(DATE(CalendarYear,4,1),(週の始まり="月曜日")+1)+1</f>
        <v>44648</v>
      </c>
      <c r="C4" s="28">
        <v>44649</v>
      </c>
      <c r="D4" s="28">
        <v>44650</v>
      </c>
      <c r="E4" s="28">
        <v>44651</v>
      </c>
      <c r="F4" s="28">
        <v>44652</v>
      </c>
      <c r="G4" s="28">
        <v>44653</v>
      </c>
      <c r="H4" s="28">
        <v>44654</v>
      </c>
      <c r="I4" s="8"/>
    </row>
    <row r="5" spans="1:9" s="22" customFormat="1" ht="56.1" customHeight="1">
      <c r="A5" s="10"/>
      <c r="B5" s="17"/>
      <c r="C5" s="17"/>
      <c r="D5" s="17"/>
      <c r="E5" s="17"/>
      <c r="F5" s="17"/>
      <c r="G5" s="17"/>
      <c r="H5" s="17"/>
      <c r="I5" s="10"/>
    </row>
    <row r="6" spans="1:9" s="21" customFormat="1" ht="24" customHeight="1">
      <c r="A6" s="8"/>
      <c r="B6" s="29">
        <f t="array" ref="B6:H6">DaysAndWeeks+DATE(CalendarYear,4,1)-WEEKDAY(DATE(CalendarYear,4,1),(週の始まり="月曜日")+1)+8</f>
        <v>44655</v>
      </c>
      <c r="C6" s="29">
        <v>44656</v>
      </c>
      <c r="D6" s="29">
        <v>44657</v>
      </c>
      <c r="E6" s="29">
        <v>44658</v>
      </c>
      <c r="F6" s="29">
        <v>44659</v>
      </c>
      <c r="G6" s="29">
        <v>44660</v>
      </c>
      <c r="H6" s="29">
        <v>44661</v>
      </c>
      <c r="I6" s="8"/>
    </row>
    <row r="7" spans="1:9" s="22" customFormat="1" ht="56.1" customHeight="1">
      <c r="A7" s="10"/>
      <c r="B7" s="18"/>
      <c r="C7" s="18"/>
      <c r="D7" s="18"/>
      <c r="E7" s="18"/>
      <c r="F7" s="18"/>
      <c r="G7" s="18"/>
      <c r="H7" s="18"/>
      <c r="I7" s="10"/>
    </row>
    <row r="8" spans="1:9" s="21" customFormat="1" ht="24" customHeight="1">
      <c r="A8" s="8"/>
      <c r="B8" s="30">
        <f t="array" ref="B8:H8">DaysAndWeeks+DATE(CalendarYear,4,1)-WEEKDAY(DATE(CalendarYear,4,1),(週の始まり="月曜日")+1)+15</f>
        <v>44662</v>
      </c>
      <c r="C8" s="30">
        <v>44663</v>
      </c>
      <c r="D8" s="30">
        <v>44664</v>
      </c>
      <c r="E8" s="30">
        <v>44665</v>
      </c>
      <c r="F8" s="30">
        <v>44666</v>
      </c>
      <c r="G8" s="30">
        <v>44667</v>
      </c>
      <c r="H8" s="30">
        <v>44668</v>
      </c>
      <c r="I8" s="8"/>
    </row>
    <row r="9" spans="1:9" s="22" customFormat="1" ht="56.1" customHeight="1">
      <c r="A9" s="10"/>
      <c r="B9" s="17"/>
      <c r="C9" s="17"/>
      <c r="D9" s="17"/>
      <c r="E9" s="17"/>
      <c r="F9" s="17"/>
      <c r="G9" s="17"/>
      <c r="H9" s="17"/>
      <c r="I9" s="10"/>
    </row>
    <row r="10" spans="1:9" s="21" customFormat="1" ht="24" customHeight="1">
      <c r="A10" s="8"/>
      <c r="B10" s="29">
        <f t="array" ref="B10:H10">DaysAndWeeks+DATE(CalendarYear,4,1)-WEEKDAY(DATE(CalendarYear,4,1),(週の始まり="月曜日")+1)+22</f>
        <v>44669</v>
      </c>
      <c r="C10" s="29">
        <v>44670</v>
      </c>
      <c r="D10" s="29">
        <v>44671</v>
      </c>
      <c r="E10" s="29">
        <v>44672</v>
      </c>
      <c r="F10" s="29">
        <v>44673</v>
      </c>
      <c r="G10" s="29">
        <v>44674</v>
      </c>
      <c r="H10" s="29">
        <v>44675</v>
      </c>
      <c r="I10" s="8"/>
    </row>
    <row r="11" spans="1:9" s="22" customFormat="1" ht="56.1" customHeight="1">
      <c r="A11" s="10"/>
      <c r="B11" s="18"/>
      <c r="C11" s="18"/>
      <c r="D11" s="18"/>
      <c r="E11" s="18"/>
      <c r="F11" s="18"/>
      <c r="G11" s="18"/>
      <c r="H11" s="18"/>
      <c r="I11" s="10"/>
    </row>
    <row r="12" spans="1:9" s="21" customFormat="1" ht="24" customHeight="1">
      <c r="A12" s="8"/>
      <c r="B12" s="30">
        <f t="array" ref="B12:H12">DaysAndWeeks+DATE(CalendarYear,4,1)-WEEKDAY(DATE(CalendarYear,4,1),(週の始まり="月曜日")+1)+29</f>
        <v>44676</v>
      </c>
      <c r="C12" s="30">
        <v>44677</v>
      </c>
      <c r="D12" s="30">
        <v>44678</v>
      </c>
      <c r="E12" s="30">
        <v>44679</v>
      </c>
      <c r="F12" s="30">
        <v>44680</v>
      </c>
      <c r="G12" s="30">
        <v>44681</v>
      </c>
      <c r="H12" s="30">
        <v>44682</v>
      </c>
      <c r="I12" s="8"/>
    </row>
    <row r="13" spans="1:9" s="22" customFormat="1" ht="56.1" customHeight="1">
      <c r="A13" s="10"/>
      <c r="B13" s="17"/>
      <c r="C13" s="17"/>
      <c r="D13" s="17"/>
      <c r="E13" s="17"/>
      <c r="F13" s="17"/>
      <c r="G13" s="17"/>
      <c r="H13" s="17"/>
      <c r="I13" s="10"/>
    </row>
    <row r="14" spans="1:9" s="21" customFormat="1" ht="24" customHeight="1">
      <c r="A14" s="8"/>
      <c r="B14" s="29">
        <f t="array" ref="B14:C14">DaysAndWeeks+DATE(CalendarYear,4,1)-WEEKDAY(DATE(CalendarYear,4,1),(週の始まり="月曜日")+1)+36</f>
        <v>44683</v>
      </c>
      <c r="C14" s="29">
        <v>44684</v>
      </c>
      <c r="D14" s="181" t="s">
        <v>0</v>
      </c>
      <c r="E14" s="181"/>
      <c r="F14" s="181"/>
      <c r="G14" s="181"/>
      <c r="H14" s="182"/>
      <c r="I14" s="8"/>
    </row>
    <row r="15" spans="1:9" s="22" customFormat="1" ht="56.1" customHeight="1">
      <c r="A15" s="10"/>
      <c r="B15" s="18"/>
      <c r="C15" s="18"/>
      <c r="D15" s="183"/>
      <c r="E15" s="183"/>
      <c r="F15" s="183"/>
      <c r="G15" s="183"/>
      <c r="H15" s="184"/>
      <c r="I15" s="10"/>
    </row>
  </sheetData>
  <mergeCells count="3">
    <mergeCell ref="B2:D2"/>
    <mergeCell ref="D14:H14"/>
    <mergeCell ref="D15:H15"/>
  </mergeCells>
  <phoneticPr fontId="33"/>
  <conditionalFormatting sqref="B12:H12 B14:C14">
    <cfRule type="expression" dxfId="19" priority="2">
      <formula>AND(DAY(B12)&gt;=1,DAY(B12)&lt;=15)</formula>
    </cfRule>
  </conditionalFormatting>
  <conditionalFormatting sqref="B4:G4">
    <cfRule type="expression" dxfId="18" priority="1">
      <formula>DAY(B4)&gt;8</formula>
    </cfRule>
  </conditionalFormatting>
  <dataValidations count="8">
    <dataValidation allowBlank="1" showInputMessage="1" showErrorMessage="1" prompt="曜日は自動的に決定されます" sqref="C3:H3" xr:uid="{00000000-0002-0000-0300-000000000000}"/>
    <dataValidation allowBlank="1" showInputMessage="1" showErrorMessage="1" prompt="このセルの年は、1 月のワークシートに入力された年に基づいて自動的に更新されます。下のカレンダーには、前の月と次の月の日付が薄い色のフォントで表示されます。" sqref="B2:D2" xr:uid="{00000000-0002-0000-0300-000001000000}"/>
    <dataValidation allowBlank="1" showInputMessage="1" showErrorMessage="1" prompt="4 月の月間カレンダー" sqref="A1" xr:uid="{00000000-0002-0000-0300-000002000000}"/>
    <dataValidation allowBlank="1" showInputMessage="1" showErrorMessage="1" prompt="この行には、このカレンダーの曜日名が含まれます。このセルには、週の最初の曜日が含まれます。最初の曜日を変更するには、1 月のワークシートのセル L5 で新しい曜日を選びます。" sqref="B3" xr:uid="{00000000-0002-0000-0300-000003000000}"/>
    <dataValidation allowBlank="1" showInputMessage="1" prompt="下のセルに毎月のメモを入力します" sqref="D14:H14" xr:uid="{00000000-0002-0000-0300-000004000000}"/>
    <dataValidation allowBlank="1" showInputMessage="1" prompt="このセルに毎月のメモを入力します" sqref="D15:H15" xr:uid="{00000000-0002-0000-0300-000005000000}"/>
    <dataValidation allowBlank="1" showInputMessage="1" showErrorMessage="1" prompt="この行と行 7、9、11、13、15 は、一つ上のセルのカレンダー日に関連する毎日のメモを入力するためのセルです。" sqref="B5" xr:uid="{00000000-0002-0000-0300-000006000000}"/>
    <dataValidation allowBlank="1" showInputMessage="1" showErrorMessage="1" prompt="この行と行 6、8、10、12、14 には、週のカレンダー日が含まれます。このセルの数字が 1 でない場合は、それは前の月の日付のものです。セル D15 にメモを入力します。" sqref="B4" xr:uid="{00000000-0002-0000-0300-000007000000}"/>
  </dataValidations>
  <printOptions horizontalCentered="1"/>
  <pageMargins left="0.25" right="0.25" top="0.5" bottom="0.5" header="0.3" footer="0.3"/>
  <pageSetup paperSize="9" scale="85" orientation="landscape" r:id="rId1"/>
  <headerFooter differentFirst="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334EA-10EA-4423-8970-3EF98BC6B0CD}">
  <sheetPr>
    <tabColor theme="9" tint="0.59999389629810485"/>
    <pageSetUpPr fitToPage="1"/>
  </sheetPr>
  <dimension ref="A1:I15"/>
  <sheetViews>
    <sheetView showGridLines="0" topLeftCell="A2" zoomScale="57" zoomScaleNormal="93" workbookViewId="0">
      <selection activeCell="J9" sqref="J9"/>
    </sheetView>
  </sheetViews>
  <sheetFormatPr defaultColWidth="8.88671875" defaultRowHeight="15.75"/>
  <cols>
    <col min="1" max="1" width="1.77734375" style="19" customWidth="1"/>
    <col min="2" max="8" width="22.44140625" style="19" customWidth="1"/>
    <col min="9" max="9" width="1.77734375" style="19" customWidth="1"/>
    <col min="10" max="10" width="8.77734375" style="19" customWidth="1"/>
    <col min="11" max="16384" width="8.88671875" style="19"/>
  </cols>
  <sheetData>
    <row r="1" spans="1:9" ht="9" customHeight="1">
      <c r="A1" s="1"/>
      <c r="B1" s="1"/>
      <c r="C1" s="1"/>
      <c r="D1" s="1"/>
      <c r="E1" s="1"/>
      <c r="F1" s="1"/>
      <c r="G1" s="1"/>
      <c r="H1" s="1"/>
      <c r="I1" s="1" t="s">
        <v>1</v>
      </c>
    </row>
    <row r="2" spans="1:9" ht="96" customHeight="1">
      <c r="A2" s="1"/>
      <c r="B2" s="180" t="str">
        <f>CalendarYear&amp;"年"&amp;"5月"</f>
        <v>2022年5月</v>
      </c>
      <c r="C2" s="180"/>
      <c r="D2" s="180"/>
      <c r="E2" s="185"/>
      <c r="F2" s="185"/>
      <c r="G2" s="185"/>
      <c r="H2" s="185"/>
      <c r="I2" s="186"/>
    </row>
    <row r="3" spans="1:9" s="20" customFormat="1" ht="24" customHeight="1">
      <c r="A3" s="4"/>
      <c r="B3" s="14" t="str">
        <f>週の始まり</f>
        <v>月曜日</v>
      </c>
      <c r="C3" s="15" t="str">
        <f t="shared" ref="C3:H3" si="0">TEXT(C4,"aaaa")</f>
        <v>火曜日</v>
      </c>
      <c r="D3" s="15" t="str">
        <f t="shared" si="0"/>
        <v>水曜日</v>
      </c>
      <c r="E3" s="15" t="str">
        <f t="shared" si="0"/>
        <v>木曜日</v>
      </c>
      <c r="F3" s="15" t="str">
        <f t="shared" si="0"/>
        <v>金曜日</v>
      </c>
      <c r="G3" s="15" t="str">
        <f t="shared" si="0"/>
        <v>土曜日</v>
      </c>
      <c r="H3" s="16" t="str">
        <f t="shared" si="0"/>
        <v>日曜日</v>
      </c>
      <c r="I3" s="4"/>
    </row>
    <row r="4" spans="1:9" s="21" customFormat="1" ht="24" customHeight="1">
      <c r="A4" s="8"/>
      <c r="B4" s="28">
        <f t="array" ref="B4:H4">DaysAndWeeks+DATE(CalendarYear,5,1)-WEEKDAY(DATE(CalendarYear,5,1),(週の始まり="月曜日")+1)+1</f>
        <v>44676</v>
      </c>
      <c r="C4" s="28">
        <v>44677</v>
      </c>
      <c r="D4" s="28">
        <v>44678</v>
      </c>
      <c r="E4" s="28">
        <v>44679</v>
      </c>
      <c r="F4" s="28">
        <v>44680</v>
      </c>
      <c r="G4" s="28">
        <v>44681</v>
      </c>
      <c r="H4" s="28">
        <v>44682</v>
      </c>
      <c r="I4" s="8"/>
    </row>
    <row r="5" spans="1:9" s="22" customFormat="1" ht="56.1" customHeight="1">
      <c r="A5" s="10"/>
      <c r="B5" s="17"/>
      <c r="C5" s="17"/>
      <c r="D5" s="17"/>
      <c r="E5" s="17"/>
      <c r="F5" s="17"/>
      <c r="G5" s="17"/>
      <c r="H5" s="17"/>
      <c r="I5" s="10"/>
    </row>
    <row r="6" spans="1:9" s="21" customFormat="1" ht="24" customHeight="1">
      <c r="A6" s="8"/>
      <c r="B6" s="29">
        <f t="array" ref="B6:H6">DaysAndWeeks+DATE(CalendarYear,5,1)-WEEKDAY(DATE(CalendarYear,5,1),(週の始まり="月曜日")+1)+8</f>
        <v>44683</v>
      </c>
      <c r="C6" s="29">
        <v>44684</v>
      </c>
      <c r="D6" s="29">
        <v>44685</v>
      </c>
      <c r="E6" s="29">
        <v>44686</v>
      </c>
      <c r="F6" s="29">
        <v>44687</v>
      </c>
      <c r="G6" s="29">
        <v>44688</v>
      </c>
      <c r="H6" s="29">
        <v>44689</v>
      </c>
      <c r="I6" s="8"/>
    </row>
    <row r="7" spans="1:9" s="22" customFormat="1" ht="56.1" customHeight="1" thickBot="1">
      <c r="A7" s="10"/>
      <c r="B7" s="31"/>
      <c r="C7" s="31" t="s">
        <v>7</v>
      </c>
      <c r="D7" s="31" t="s">
        <v>8</v>
      </c>
      <c r="E7" s="31" t="s">
        <v>9</v>
      </c>
      <c r="F7" s="31"/>
      <c r="G7" s="31"/>
      <c r="H7" s="31"/>
      <c r="I7" s="10"/>
    </row>
    <row r="8" spans="1:9" s="21" customFormat="1" ht="24" customHeight="1">
      <c r="A8" s="8"/>
      <c r="B8" s="32">
        <f t="array" ref="B8:H8">DaysAndWeeks+DATE(CalendarYear,5,1)-WEEKDAY(DATE(CalendarYear,5,1),(週の始まり="月曜日")+1)+15</f>
        <v>44690</v>
      </c>
      <c r="C8" s="32">
        <v>44691</v>
      </c>
      <c r="D8" s="32">
        <v>44692</v>
      </c>
      <c r="E8" s="32">
        <v>44693</v>
      </c>
      <c r="F8" s="32">
        <v>44694</v>
      </c>
      <c r="G8" s="32">
        <v>44695</v>
      </c>
      <c r="H8" s="32">
        <v>44696</v>
      </c>
      <c r="I8" s="8"/>
    </row>
    <row r="9" spans="1:9" s="22" customFormat="1" ht="69.95" customHeight="1" thickBot="1">
      <c r="A9" s="10"/>
      <c r="B9" s="37" t="s">
        <v>10</v>
      </c>
      <c r="C9" s="38"/>
      <c r="D9" s="33"/>
      <c r="E9" s="38"/>
      <c r="F9" s="33"/>
      <c r="G9" s="33"/>
      <c r="H9" s="39" t="s">
        <v>14</v>
      </c>
      <c r="I9" s="10"/>
    </row>
    <row r="10" spans="1:9" s="21" customFormat="1" ht="24" customHeight="1">
      <c r="A10" s="8"/>
      <c r="B10" s="35">
        <f t="array" ref="B10:H10">DaysAndWeeks+DATE(CalendarYear,5,1)-WEEKDAY(DATE(CalendarYear,5,1),(週の始まり="月曜日")+1)+22</f>
        <v>44697</v>
      </c>
      <c r="C10" s="35">
        <v>44698</v>
      </c>
      <c r="D10" s="35">
        <v>44699</v>
      </c>
      <c r="E10" s="35">
        <v>44700</v>
      </c>
      <c r="F10" s="35">
        <v>44701</v>
      </c>
      <c r="G10" s="35">
        <v>44702</v>
      </c>
      <c r="H10" s="35">
        <v>44703</v>
      </c>
      <c r="I10" s="8"/>
    </row>
    <row r="11" spans="1:9" s="22" customFormat="1" ht="69.95" customHeight="1" thickBot="1">
      <c r="A11" s="10"/>
      <c r="B11" s="33"/>
      <c r="C11" s="34"/>
      <c r="D11" s="33"/>
      <c r="E11" s="34"/>
      <c r="F11" s="40" t="s">
        <v>12</v>
      </c>
      <c r="G11" s="33"/>
      <c r="H11" s="34"/>
      <c r="I11" s="10"/>
    </row>
    <row r="12" spans="1:9" s="21" customFormat="1" ht="24" customHeight="1">
      <c r="A12" s="8"/>
      <c r="B12" s="36">
        <f t="array" ref="B12:H12">DaysAndWeeks+DATE(CalendarYear,5,1)-WEEKDAY(DATE(CalendarYear,5,1),(週の始まり="月曜日")+1)+29</f>
        <v>44704</v>
      </c>
      <c r="C12" s="36">
        <v>44705</v>
      </c>
      <c r="D12" s="36">
        <v>44706</v>
      </c>
      <c r="E12" s="36">
        <v>44707</v>
      </c>
      <c r="F12" s="36">
        <v>44708</v>
      </c>
      <c r="G12" s="36">
        <v>44709</v>
      </c>
      <c r="H12" s="36">
        <v>44710</v>
      </c>
      <c r="I12" s="8"/>
    </row>
    <row r="13" spans="1:9" s="22" customFormat="1" ht="69.95" customHeight="1" thickBot="1">
      <c r="A13" s="10"/>
      <c r="B13" s="33"/>
      <c r="C13" s="38"/>
      <c r="D13" s="33"/>
      <c r="E13" s="38"/>
      <c r="F13" s="33"/>
      <c r="G13" s="33"/>
      <c r="H13" s="38"/>
      <c r="I13" s="10"/>
    </row>
    <row r="14" spans="1:9" s="21" customFormat="1" ht="24" customHeight="1">
      <c r="A14" s="8"/>
      <c r="B14" s="35">
        <f t="array" ref="B14:C14">DaysAndWeeks+DATE(CalendarYear,5,1)-WEEKDAY(DATE(CalendarYear,5,1),(週の始まり="月曜日")+1)+36</f>
        <v>44711</v>
      </c>
      <c r="C14" s="35">
        <v>44712</v>
      </c>
      <c r="D14" s="187" t="s">
        <v>0</v>
      </c>
      <c r="E14" s="187"/>
      <c r="F14" s="187"/>
      <c r="G14" s="187"/>
      <c r="H14" s="187"/>
      <c r="I14" s="8"/>
    </row>
    <row r="15" spans="1:9" s="22" customFormat="1" ht="69.95" customHeight="1" thickBot="1">
      <c r="A15" s="10"/>
      <c r="B15" s="33"/>
      <c r="C15" s="34"/>
      <c r="D15" s="188" t="s">
        <v>13</v>
      </c>
      <c r="E15" s="189"/>
      <c r="F15" s="189"/>
      <c r="G15" s="189"/>
      <c r="H15" s="189"/>
      <c r="I15" s="10"/>
    </row>
  </sheetData>
  <mergeCells count="4">
    <mergeCell ref="B2:D2"/>
    <mergeCell ref="E2:I2"/>
    <mergeCell ref="D14:H14"/>
    <mergeCell ref="D15:H15"/>
  </mergeCells>
  <phoneticPr fontId="33"/>
  <conditionalFormatting sqref="B12:H12 B14:C14">
    <cfRule type="expression" dxfId="17" priority="2">
      <formula>AND(DAY(B12)&gt;=1,DAY(B12)&lt;=15)</formula>
    </cfRule>
  </conditionalFormatting>
  <conditionalFormatting sqref="B4:G4">
    <cfRule type="expression" dxfId="16" priority="1">
      <formula>DAY(B4)&gt;8</formula>
    </cfRule>
  </conditionalFormatting>
  <dataValidations count="8">
    <dataValidation allowBlank="1" showInputMessage="1" showErrorMessage="1" prompt="この行と行 6、8、10、12、14 には、週のカレンダー日が含まれます。このセルの数字が 1 でない場合は、それは前の月の日付のものです。セル D15 にメモを入力します。" sqref="B4" xr:uid="{E888D597-BA03-4734-B4D1-0E4EC675ED34}"/>
    <dataValidation allowBlank="1" showInputMessage="1" showErrorMessage="1" prompt="曜日は自動的に決定されます" sqref="C3:H3" xr:uid="{D1F6DDD9-0EDE-4010-A1A1-646E38EED715}"/>
    <dataValidation allowBlank="1" showInputMessage="1" showErrorMessage="1" prompt="このセルの年は、1 月のワークシートに入力された年に基づいて自動的に更新されます。下のカレンダーには、前の月と次の月の日付が薄い色のフォントで表示されます。" sqref="B2:D2" xr:uid="{DE794EE4-2FF7-430D-99C9-1D6C6E653BC7}"/>
    <dataValidation allowBlank="1" showInputMessage="1" showErrorMessage="1" prompt="5 月の月間カレンダー" sqref="A1" xr:uid="{AFFB910B-AA1B-4B0A-8C4D-F3FF3DDFB083}"/>
    <dataValidation allowBlank="1" showInputMessage="1" showErrorMessage="1" prompt="この行と行 7、9、11、13、15 は、一つ上のセルのカレンダー日に関連する毎日のメモを入力するためのセルです。" sqref="B5" xr:uid="{F704B6D3-931F-4B94-AF8A-A9809641FAF5}"/>
    <dataValidation allowBlank="1" showInputMessage="1" prompt="このセルに毎月のメモを入力します" sqref="D15:H15 E2:I2" xr:uid="{4CD2C3A9-3718-4179-97E2-8C2CC2770AB7}"/>
    <dataValidation allowBlank="1" showInputMessage="1" prompt="下のセルに毎月のメモを入力します" sqref="D14:H14" xr:uid="{A54B2801-EEF4-4E37-BD57-B11879C321FD}"/>
    <dataValidation allowBlank="1" showInputMessage="1" showErrorMessage="1" prompt="この行には、このカレンダーの曜日名が含まれます。このセルには、週の最初の曜日が含まれます。最初の曜日を変更するには、1 月のワークシートのセル L5 で新しい曜日を選びます。" sqref="B3" xr:uid="{8B5FA202-00D8-47E2-A44D-0268DC1D52F7}"/>
  </dataValidations>
  <printOptions horizontalCentered="1"/>
  <pageMargins left="0.25" right="0.25" top="0.5" bottom="0.5" header="0.3" footer="0.3"/>
  <pageSetup paperSize="9" scale="73" orientation="landscape" r:id="rId1"/>
  <headerFooter differentFirst="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41343-4FE9-4053-A0B7-5B958895E482}">
  <sheetPr>
    <tabColor theme="9" tint="0.59999389629810485"/>
    <pageSetUpPr fitToPage="1"/>
  </sheetPr>
  <dimension ref="A1:I15"/>
  <sheetViews>
    <sheetView showGridLines="0" topLeftCell="A4" zoomScale="85" zoomScaleNormal="69" workbookViewId="0">
      <selection activeCell="K8" sqref="K8"/>
    </sheetView>
  </sheetViews>
  <sheetFormatPr defaultColWidth="8.88671875" defaultRowHeight="15.75"/>
  <cols>
    <col min="1" max="1" width="1.77734375" style="19" customWidth="1"/>
    <col min="2" max="8" width="22.44140625" style="19" customWidth="1"/>
    <col min="9" max="9" width="1.77734375" style="19" customWidth="1"/>
    <col min="10" max="10" width="8.77734375" style="19" customWidth="1"/>
    <col min="11" max="16384" width="8.88671875" style="19"/>
  </cols>
  <sheetData>
    <row r="1" spans="1:9" ht="9" customHeight="1">
      <c r="A1" s="1"/>
      <c r="B1" s="1"/>
      <c r="C1" s="1"/>
      <c r="D1" s="1"/>
      <c r="E1" s="1"/>
      <c r="F1" s="1"/>
      <c r="G1" s="1"/>
      <c r="H1" s="1"/>
      <c r="I1" s="1" t="s">
        <v>1</v>
      </c>
    </row>
    <row r="2" spans="1:9" ht="96" customHeight="1">
      <c r="A2" s="1"/>
      <c r="B2" s="180" t="str">
        <f>CalendarYear&amp;"年"&amp;"5月"</f>
        <v>2022年5月</v>
      </c>
      <c r="C2" s="180"/>
      <c r="D2" s="180"/>
      <c r="E2" s="185"/>
      <c r="F2" s="185"/>
      <c r="G2" s="185"/>
      <c r="H2" s="185"/>
      <c r="I2" s="186"/>
    </row>
    <row r="3" spans="1:9" s="20" customFormat="1" ht="24" customHeight="1">
      <c r="A3" s="4"/>
      <c r="B3" s="14" t="str">
        <f>週の始まり</f>
        <v>月曜日</v>
      </c>
      <c r="C3" s="15" t="str">
        <f t="shared" ref="C3:H3" si="0">TEXT(C4,"aaaa")</f>
        <v>火曜日</v>
      </c>
      <c r="D3" s="15" t="str">
        <f t="shared" si="0"/>
        <v>水曜日</v>
      </c>
      <c r="E3" s="15" t="str">
        <f t="shared" si="0"/>
        <v>木曜日</v>
      </c>
      <c r="F3" s="15" t="str">
        <f t="shared" si="0"/>
        <v>金曜日</v>
      </c>
      <c r="G3" s="15" t="str">
        <f t="shared" si="0"/>
        <v>土曜日</v>
      </c>
      <c r="H3" s="16" t="str">
        <f t="shared" si="0"/>
        <v>日曜日</v>
      </c>
      <c r="I3" s="4"/>
    </row>
    <row r="4" spans="1:9" s="21" customFormat="1" ht="24" customHeight="1">
      <c r="A4" s="8"/>
      <c r="B4" s="28">
        <f t="array" ref="B4:H4">DaysAndWeeks+DATE(CalendarYear,5,1)-WEEKDAY(DATE(CalendarYear,5,1),(週の始まり="月曜日")+1)+1</f>
        <v>44676</v>
      </c>
      <c r="C4" s="28">
        <v>44677</v>
      </c>
      <c r="D4" s="28">
        <v>44678</v>
      </c>
      <c r="E4" s="28">
        <v>44679</v>
      </c>
      <c r="F4" s="28">
        <v>44680</v>
      </c>
      <c r="G4" s="28">
        <v>44681</v>
      </c>
      <c r="H4" s="28">
        <v>44682</v>
      </c>
      <c r="I4" s="8"/>
    </row>
    <row r="5" spans="1:9" s="22" customFormat="1" ht="56.1" customHeight="1">
      <c r="A5" s="10"/>
      <c r="B5" s="17"/>
      <c r="C5" s="17"/>
      <c r="D5" s="17"/>
      <c r="E5" s="17"/>
      <c r="F5" s="17"/>
      <c r="G5" s="17"/>
      <c r="H5" s="17"/>
      <c r="I5" s="10"/>
    </row>
    <row r="6" spans="1:9" s="21" customFormat="1" ht="24" customHeight="1">
      <c r="A6" s="8"/>
      <c r="B6" s="29">
        <f t="array" ref="B6:H6">DaysAndWeeks+DATE(CalendarYear,5,1)-WEEKDAY(DATE(CalendarYear,5,1),(週の始まり="月曜日")+1)+8</f>
        <v>44683</v>
      </c>
      <c r="C6" s="29">
        <v>44684</v>
      </c>
      <c r="D6" s="29">
        <v>44685</v>
      </c>
      <c r="E6" s="29">
        <v>44686</v>
      </c>
      <c r="F6" s="29">
        <v>44687</v>
      </c>
      <c r="G6" s="29">
        <v>44688</v>
      </c>
      <c r="H6" s="29">
        <v>44689</v>
      </c>
      <c r="I6" s="8"/>
    </row>
    <row r="7" spans="1:9" s="22" customFormat="1" ht="56.1" customHeight="1" thickBot="1">
      <c r="A7" s="10"/>
      <c r="B7" s="31"/>
      <c r="C7" s="31" t="s">
        <v>7</v>
      </c>
      <c r="D7" s="31" t="s">
        <v>8</v>
      </c>
      <c r="E7" s="31" t="s">
        <v>9</v>
      </c>
      <c r="F7" s="31"/>
      <c r="G7" s="31"/>
      <c r="H7" s="31"/>
      <c r="I7" s="10"/>
    </row>
    <row r="8" spans="1:9" s="21" customFormat="1" ht="24" customHeight="1">
      <c r="A8" s="8"/>
      <c r="B8" s="32">
        <f t="array" ref="B8:H8">DaysAndWeeks+DATE(CalendarYear,5,1)-WEEKDAY(DATE(CalendarYear,5,1),(週の始まり="月曜日")+1)+15</f>
        <v>44690</v>
      </c>
      <c r="C8" s="32">
        <v>44691</v>
      </c>
      <c r="D8" s="32">
        <v>44692</v>
      </c>
      <c r="E8" s="32">
        <v>44693</v>
      </c>
      <c r="F8" s="32">
        <v>44694</v>
      </c>
      <c r="G8" s="32">
        <v>44695</v>
      </c>
      <c r="H8" s="32">
        <v>44696</v>
      </c>
      <c r="I8" s="8"/>
    </row>
    <row r="9" spans="1:9" s="22" customFormat="1" ht="69.95" customHeight="1" thickBot="1">
      <c r="A9" s="10"/>
      <c r="B9" s="37" t="s">
        <v>10</v>
      </c>
      <c r="C9" s="38"/>
      <c r="D9" s="33"/>
      <c r="E9" s="38"/>
      <c r="F9" s="33"/>
      <c r="G9" s="33"/>
      <c r="H9" s="39" t="s">
        <v>6</v>
      </c>
      <c r="I9" s="10"/>
    </row>
    <row r="10" spans="1:9" s="21" customFormat="1" ht="24" customHeight="1">
      <c r="A10" s="8"/>
      <c r="B10" s="35">
        <f t="array" ref="B10:H10">DaysAndWeeks+DATE(CalendarYear,5,1)-WEEKDAY(DATE(CalendarYear,5,1),(週の始まり="月曜日")+1)+22</f>
        <v>44697</v>
      </c>
      <c r="C10" s="35">
        <v>44698</v>
      </c>
      <c r="D10" s="35">
        <v>44699</v>
      </c>
      <c r="E10" s="35">
        <v>44700</v>
      </c>
      <c r="F10" s="35">
        <v>44701</v>
      </c>
      <c r="G10" s="35">
        <v>44702</v>
      </c>
      <c r="H10" s="35">
        <v>44703</v>
      </c>
      <c r="I10" s="8"/>
    </row>
    <row r="11" spans="1:9" s="22" customFormat="1" ht="69.95" customHeight="1" thickBot="1">
      <c r="A11" s="10"/>
      <c r="B11" s="33"/>
      <c r="C11" s="34"/>
      <c r="D11" s="33"/>
      <c r="E11" s="34"/>
      <c r="F11" s="40" t="s">
        <v>12</v>
      </c>
      <c r="G11" s="33"/>
      <c r="H11" s="34"/>
      <c r="I11" s="10"/>
    </row>
    <row r="12" spans="1:9" s="21" customFormat="1" ht="24" customHeight="1">
      <c r="A12" s="8"/>
      <c r="B12" s="36">
        <f t="array" ref="B12:H12">DaysAndWeeks+DATE(CalendarYear,5,1)-WEEKDAY(DATE(CalendarYear,5,1),(週の始まり="月曜日")+1)+29</f>
        <v>44704</v>
      </c>
      <c r="C12" s="36">
        <v>44705</v>
      </c>
      <c r="D12" s="36">
        <v>44706</v>
      </c>
      <c r="E12" s="36">
        <v>44707</v>
      </c>
      <c r="F12" s="36">
        <v>44708</v>
      </c>
      <c r="G12" s="36">
        <v>44709</v>
      </c>
      <c r="H12" s="36">
        <v>44710</v>
      </c>
      <c r="I12" s="8"/>
    </row>
    <row r="13" spans="1:9" s="22" customFormat="1" ht="69.95" customHeight="1" thickBot="1">
      <c r="A13" s="10"/>
      <c r="B13" s="33"/>
      <c r="C13" s="38"/>
      <c r="D13" s="33"/>
      <c r="E13" s="38"/>
      <c r="F13" s="33"/>
      <c r="G13" s="33" t="s">
        <v>11</v>
      </c>
      <c r="H13" s="38"/>
      <c r="I13" s="10"/>
    </row>
    <row r="14" spans="1:9" s="21" customFormat="1" ht="24" customHeight="1">
      <c r="A14" s="8"/>
      <c r="B14" s="35">
        <f t="array" ref="B14:C14">DaysAndWeeks+DATE(CalendarYear,5,1)-WEEKDAY(DATE(CalendarYear,5,1),(週の始まり="月曜日")+1)+36</f>
        <v>44711</v>
      </c>
      <c r="C14" s="35">
        <v>44712</v>
      </c>
      <c r="D14" s="187" t="s">
        <v>0</v>
      </c>
      <c r="E14" s="187"/>
      <c r="F14" s="187"/>
      <c r="G14" s="187"/>
      <c r="H14" s="187"/>
      <c r="I14" s="8"/>
    </row>
    <row r="15" spans="1:9" s="22" customFormat="1" ht="69.95" customHeight="1" thickBot="1">
      <c r="A15" s="10"/>
      <c r="B15" s="33"/>
      <c r="C15" s="34"/>
      <c r="D15" s="188" t="s">
        <v>13</v>
      </c>
      <c r="E15" s="189"/>
      <c r="F15" s="189"/>
      <c r="G15" s="189"/>
      <c r="H15" s="189"/>
      <c r="I15" s="10"/>
    </row>
  </sheetData>
  <mergeCells count="4">
    <mergeCell ref="B2:D2"/>
    <mergeCell ref="E2:I2"/>
    <mergeCell ref="D14:H14"/>
    <mergeCell ref="D15:H15"/>
  </mergeCells>
  <phoneticPr fontId="33"/>
  <conditionalFormatting sqref="B12:H12 B14:C14">
    <cfRule type="expression" dxfId="15" priority="2">
      <formula>AND(DAY(B12)&gt;=1,DAY(B12)&lt;=15)</formula>
    </cfRule>
  </conditionalFormatting>
  <conditionalFormatting sqref="B4:G4">
    <cfRule type="expression" dxfId="14" priority="1">
      <formula>DAY(B4)&gt;8</formula>
    </cfRule>
  </conditionalFormatting>
  <dataValidations count="8">
    <dataValidation allowBlank="1" showInputMessage="1" showErrorMessage="1" prompt="この行と行 6、8、10、12、14 には、週のカレンダー日が含まれます。このセルの数字が 1 でない場合は、それは前の月の日付のものです。セル D15 にメモを入力します。" sqref="B4" xr:uid="{659188A8-15B9-4AF5-B33E-684034655360}"/>
    <dataValidation allowBlank="1" showInputMessage="1" showErrorMessage="1" prompt="この行には、このカレンダーの曜日名が含まれます。このセルには、週の最初の曜日が含まれます。最初の曜日を変更するには、1 月のワークシートのセル L5 で新しい曜日を選びます。" sqref="B3" xr:uid="{9CF04BF0-60A0-4D30-A3CA-A8A94AB25C1A}"/>
    <dataValidation allowBlank="1" showInputMessage="1" prompt="下のセルに毎月のメモを入力します" sqref="D14:H14" xr:uid="{B31C37FC-61EB-446B-B02F-6FDADD62B466}"/>
    <dataValidation allowBlank="1" showInputMessage="1" prompt="このセルに毎月のメモを入力します" sqref="D15:H15 E2:I2" xr:uid="{EA63C45E-75CC-4ACA-A042-00FFC23125F4}"/>
    <dataValidation allowBlank="1" showInputMessage="1" showErrorMessage="1" prompt="この行と行 7、9、11、13、15 は、一つ上のセルのカレンダー日に関連する毎日のメモを入力するためのセルです。" sqref="B5" xr:uid="{F3EBD3E5-45C6-455F-8D61-07BB13806BEA}"/>
    <dataValidation allowBlank="1" showInputMessage="1" showErrorMessage="1" prompt="5 月の月間カレンダー" sqref="A1" xr:uid="{EDFF33AB-349A-4468-A08A-919B289D0B3E}"/>
    <dataValidation allowBlank="1" showInputMessage="1" showErrorMessage="1" prompt="このセルの年は、1 月のワークシートに入力された年に基づいて自動的に更新されます。下のカレンダーには、前の月と次の月の日付が薄い色のフォントで表示されます。" sqref="B2:D2" xr:uid="{56E16371-3F24-4EE5-B71B-74CA97288225}"/>
    <dataValidation allowBlank="1" showInputMessage="1" showErrorMessage="1" prompt="曜日は自動的に決定されます" sqref="C3:H3" xr:uid="{239499F5-2E85-4D85-8D80-28DCD5018F44}"/>
  </dataValidations>
  <printOptions horizontalCentered="1"/>
  <pageMargins left="0.25" right="0.25" top="0.5" bottom="0.5" header="0.3" footer="0.3"/>
  <pageSetup paperSize="9" scale="73" orientation="landscape" r:id="rId1"/>
  <headerFooter differentFirst="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59999389629810485"/>
    <pageSetUpPr fitToPage="1"/>
  </sheetPr>
  <dimension ref="A1:I16"/>
  <sheetViews>
    <sheetView showGridLines="0" topLeftCell="A10" zoomScale="76" zoomScaleNormal="84" workbookViewId="0">
      <selection activeCell="D15" sqref="D15:H15"/>
    </sheetView>
  </sheetViews>
  <sheetFormatPr defaultColWidth="8.88671875" defaultRowHeight="15.75"/>
  <cols>
    <col min="1" max="1" width="1.77734375" style="19" customWidth="1"/>
    <col min="2" max="8" width="23.6640625" style="19" customWidth="1"/>
    <col min="9" max="9" width="1.77734375" style="19" customWidth="1"/>
    <col min="10" max="10" width="8.77734375" style="19" customWidth="1"/>
    <col min="11" max="16384" width="8.88671875" style="19"/>
  </cols>
  <sheetData>
    <row r="1" spans="1:9" ht="9" customHeight="1">
      <c r="A1" s="1"/>
      <c r="B1" s="1"/>
      <c r="C1" s="1"/>
      <c r="D1" s="1"/>
      <c r="E1" s="1"/>
      <c r="F1" s="1"/>
      <c r="G1" s="1"/>
      <c r="H1" s="1"/>
      <c r="I1" s="1" t="s">
        <v>1</v>
      </c>
    </row>
    <row r="2" spans="1:9" ht="124.5" customHeight="1" thickBot="1">
      <c r="A2" s="1"/>
      <c r="B2" s="190" t="str">
        <f>CalendarYear&amp;"年"&amp;"6月"</f>
        <v>2022年6月</v>
      </c>
      <c r="C2" s="190"/>
      <c r="D2" s="190"/>
      <c r="E2" s="2"/>
      <c r="F2" s="2"/>
      <c r="G2" s="2"/>
      <c r="H2" s="3"/>
      <c r="I2" s="1"/>
    </row>
    <row r="3" spans="1:9" s="20" customFormat="1" ht="24" customHeight="1" thickTop="1" thickBot="1">
      <c r="A3" s="4"/>
      <c r="B3" s="41" t="str">
        <f>週の始まり</f>
        <v>月曜日</v>
      </c>
      <c r="C3" s="41" t="str">
        <f t="shared" ref="C3:H3" si="0">TEXT(C4,"aaaa")</f>
        <v>火曜日</v>
      </c>
      <c r="D3" s="41" t="str">
        <f t="shared" si="0"/>
        <v>水曜日</v>
      </c>
      <c r="E3" s="41" t="str">
        <f t="shared" si="0"/>
        <v>木曜日</v>
      </c>
      <c r="F3" s="41" t="str">
        <f t="shared" si="0"/>
        <v>金曜日</v>
      </c>
      <c r="G3" s="41" t="str">
        <f t="shared" si="0"/>
        <v>土曜日</v>
      </c>
      <c r="H3" s="41" t="str">
        <f t="shared" si="0"/>
        <v>日曜日</v>
      </c>
      <c r="I3" s="4"/>
    </row>
    <row r="4" spans="1:9" s="21" customFormat="1" ht="24" customHeight="1" thickTop="1">
      <c r="A4" s="8"/>
      <c r="B4" s="46">
        <f t="array" ref="B4:H4">DaysAndWeeks+DATE(CalendarYear,6,1)-WEEKDAY(DATE(CalendarYear,6,1),(週の始まり="月曜日")+1)+1</f>
        <v>44711</v>
      </c>
      <c r="C4" s="46">
        <v>44712</v>
      </c>
      <c r="D4" s="46">
        <v>44713</v>
      </c>
      <c r="E4" s="46">
        <v>44714</v>
      </c>
      <c r="F4" s="46">
        <v>44715</v>
      </c>
      <c r="G4" s="46">
        <v>44716</v>
      </c>
      <c r="H4" s="46">
        <v>44717</v>
      </c>
      <c r="I4" s="8"/>
    </row>
    <row r="5" spans="1:9" s="22" customFormat="1" ht="72" customHeight="1" thickBot="1">
      <c r="A5" s="10"/>
      <c r="B5" s="44"/>
      <c r="C5" s="44"/>
      <c r="D5" s="44"/>
      <c r="E5" s="44"/>
      <c r="F5" s="44"/>
      <c r="G5" s="44"/>
      <c r="H5" s="44"/>
      <c r="I5" s="10"/>
    </row>
    <row r="6" spans="1:9" s="21" customFormat="1" ht="24" customHeight="1" thickTop="1">
      <c r="A6" s="8"/>
      <c r="B6" s="43">
        <f t="array" ref="B6:H6">DaysAndWeeks+DATE(CalendarYear,6,1)-WEEKDAY(DATE(CalendarYear,6,1),(週の始まり="月曜日")+1)+8</f>
        <v>44718</v>
      </c>
      <c r="C6" s="43">
        <v>44719</v>
      </c>
      <c r="D6" s="43">
        <v>44720</v>
      </c>
      <c r="E6" s="43">
        <v>44721</v>
      </c>
      <c r="F6" s="43">
        <v>44722</v>
      </c>
      <c r="G6" s="43">
        <v>44723</v>
      </c>
      <c r="H6" s="43">
        <v>44724</v>
      </c>
      <c r="I6" s="8"/>
    </row>
    <row r="7" spans="1:9" s="22" customFormat="1" ht="78.75" thickBot="1">
      <c r="A7" s="10">
        <v>4</v>
      </c>
      <c r="B7" s="42"/>
      <c r="C7" s="50" t="s">
        <v>20</v>
      </c>
      <c r="D7" s="52" t="s">
        <v>17</v>
      </c>
      <c r="E7" s="42"/>
      <c r="F7" s="47" t="s">
        <v>15</v>
      </c>
      <c r="G7" s="42"/>
      <c r="H7" s="42"/>
      <c r="I7" s="10"/>
    </row>
    <row r="8" spans="1:9" s="21" customFormat="1" ht="24" customHeight="1" thickTop="1">
      <c r="A8" s="8"/>
      <c r="B8" s="45">
        <f t="array" ref="B8:H8">DaysAndWeeks+DATE(CalendarYear,6,1)-WEEKDAY(DATE(CalendarYear,6,1),(週の始まり="月曜日")+1)+15</f>
        <v>44725</v>
      </c>
      <c r="C8" s="45">
        <v>44726</v>
      </c>
      <c r="D8" s="45">
        <v>44727</v>
      </c>
      <c r="E8" s="45">
        <v>44728</v>
      </c>
      <c r="F8" s="45">
        <v>44729</v>
      </c>
      <c r="G8" s="45">
        <v>44730</v>
      </c>
      <c r="H8" s="45">
        <v>44731</v>
      </c>
      <c r="I8" s="8"/>
    </row>
    <row r="9" spans="1:9" s="22" customFormat="1" ht="72" customHeight="1" thickBot="1">
      <c r="A9" s="10"/>
      <c r="B9" s="44"/>
      <c r="C9" s="48"/>
      <c r="D9" s="44"/>
      <c r="E9" s="44"/>
      <c r="F9" s="48" t="s">
        <v>16</v>
      </c>
      <c r="G9" s="49" t="s">
        <v>19</v>
      </c>
      <c r="H9" s="44"/>
      <c r="I9" s="10"/>
    </row>
    <row r="10" spans="1:9" s="21" customFormat="1" ht="24" customHeight="1" thickTop="1">
      <c r="A10" s="8"/>
      <c r="B10" s="43">
        <f t="array" ref="B10:H10">DaysAndWeeks+DATE(CalendarYear,6,1)-WEEKDAY(DATE(CalendarYear,6,1),(週の始まり="月曜日")+1)+22</f>
        <v>44732</v>
      </c>
      <c r="C10" s="43">
        <v>44733</v>
      </c>
      <c r="D10" s="43">
        <v>44734</v>
      </c>
      <c r="E10" s="43">
        <v>44735</v>
      </c>
      <c r="F10" s="43">
        <v>44736</v>
      </c>
      <c r="G10" s="43">
        <v>44737</v>
      </c>
      <c r="H10" s="43">
        <v>44738</v>
      </c>
      <c r="I10" s="8"/>
    </row>
    <row r="11" spans="1:9" s="22" customFormat="1" ht="72" customHeight="1" thickBot="1">
      <c r="A11" s="10"/>
      <c r="B11" s="42"/>
      <c r="C11" s="42"/>
      <c r="D11" s="42"/>
      <c r="E11" s="42"/>
      <c r="F11" s="42"/>
      <c r="G11" s="42"/>
      <c r="H11" s="42"/>
      <c r="I11" s="10"/>
    </row>
    <row r="12" spans="1:9" s="21" customFormat="1" ht="24" customHeight="1" thickTop="1">
      <c r="A12" s="8"/>
      <c r="B12" s="45">
        <f t="array" ref="B12:H12">DaysAndWeeks+DATE(CalendarYear,6,1)-WEEKDAY(DATE(CalendarYear,6,1),(週の始まり="月曜日")+1)+29</f>
        <v>44739</v>
      </c>
      <c r="C12" s="45">
        <v>44740</v>
      </c>
      <c r="D12" s="45">
        <v>44741</v>
      </c>
      <c r="E12" s="45">
        <v>44742</v>
      </c>
      <c r="F12" s="45">
        <v>44743</v>
      </c>
      <c r="G12" s="45">
        <v>44744</v>
      </c>
      <c r="H12" s="45">
        <v>44745</v>
      </c>
      <c r="I12" s="8"/>
    </row>
    <row r="13" spans="1:9" s="22" customFormat="1" ht="72" customHeight="1" thickBot="1">
      <c r="A13" s="10"/>
      <c r="B13" s="44"/>
      <c r="C13" s="51" t="s">
        <v>21</v>
      </c>
      <c r="D13" s="47" t="s">
        <v>18</v>
      </c>
      <c r="E13" s="44"/>
      <c r="F13" s="44"/>
      <c r="G13" s="44"/>
      <c r="H13" s="44"/>
      <c r="I13" s="10"/>
    </row>
    <row r="14" spans="1:9" s="21" customFormat="1" ht="24" customHeight="1" thickTop="1">
      <c r="A14" s="8"/>
      <c r="B14" s="43">
        <f t="array" ref="B14:C14">DaysAndWeeks+DATE(CalendarYear,6,1)-WEEKDAY(DATE(CalendarYear,6,1),(週の始まり="月曜日")+1)+36</f>
        <v>44746</v>
      </c>
      <c r="C14" s="43">
        <v>44747</v>
      </c>
      <c r="D14" s="191" t="s">
        <v>0</v>
      </c>
      <c r="E14" s="191"/>
      <c r="F14" s="191"/>
      <c r="G14" s="191"/>
      <c r="H14" s="191"/>
      <c r="I14" s="8"/>
    </row>
    <row r="15" spans="1:9" s="22" customFormat="1" ht="56.1" customHeight="1" thickBot="1">
      <c r="A15" s="10"/>
      <c r="B15" s="42"/>
      <c r="C15" s="42"/>
      <c r="D15" s="188" t="s">
        <v>13</v>
      </c>
      <c r="E15" s="189"/>
      <c r="F15" s="189"/>
      <c r="G15" s="189"/>
      <c r="H15" s="189"/>
      <c r="I15" s="10"/>
    </row>
    <row r="16" spans="1:9" ht="16.5" thickTop="1"/>
  </sheetData>
  <mergeCells count="3">
    <mergeCell ref="B2:D2"/>
    <mergeCell ref="D14:H14"/>
    <mergeCell ref="D15:H15"/>
  </mergeCells>
  <phoneticPr fontId="33"/>
  <conditionalFormatting sqref="B12:H12 B14:C14">
    <cfRule type="expression" dxfId="13" priority="2">
      <formula>AND(DAY(B12)&gt;=1,DAY(B12)&lt;=15)</formula>
    </cfRule>
  </conditionalFormatting>
  <conditionalFormatting sqref="B4:G4">
    <cfRule type="expression" dxfId="12" priority="1">
      <formula>DAY(B4)&gt;8</formula>
    </cfRule>
  </conditionalFormatting>
  <dataValidations count="8">
    <dataValidation allowBlank="1" showInputMessage="1" showErrorMessage="1" prompt="曜日は自動的に決定されます" sqref="C3:H3" xr:uid="{00000000-0002-0000-0500-000000000000}"/>
    <dataValidation allowBlank="1" showInputMessage="1" showErrorMessage="1" prompt="6 月の月間カレンダー" sqref="A1" xr:uid="{00000000-0002-0000-0500-000001000000}"/>
    <dataValidation allowBlank="1" showInputMessage="1" showErrorMessage="1" prompt="このセルの年は、1 月のワークシートに入力された年に基づいて自動的に更新されます。下のカレンダーには、前の月と次の月の日付が薄い色のフォントで表示されます。" sqref="B2:D2" xr:uid="{00000000-0002-0000-0500-000002000000}"/>
    <dataValidation allowBlank="1" showInputMessage="1" showErrorMessage="1" prompt="この行には、このカレンダーの曜日名が含まれます。このセルには、週の最初の曜日が含まれます。最初の曜日を変更するには、1 月のワークシートのセル L5 で新しい曜日を選びます。" sqref="B3" xr:uid="{00000000-0002-0000-0500-000003000000}"/>
    <dataValidation allowBlank="1" showInputMessage="1" prompt="下のセルに毎月のメモを入力します" sqref="D14:H14" xr:uid="{00000000-0002-0000-0500-000004000000}"/>
    <dataValidation allowBlank="1" showInputMessage="1" prompt="このセルに毎月のメモを入力します" sqref="D15:H15" xr:uid="{55D3FF91-37C3-454E-8693-444C848FD1AF}"/>
    <dataValidation allowBlank="1" showInputMessage="1" showErrorMessage="1" prompt="この行と行 7、9、11、13、15 は、一つ上のセルのカレンダー日に関連する毎日のメモを入力するためのセルです。" sqref="B5" xr:uid="{00000000-0002-0000-0500-000006000000}"/>
    <dataValidation allowBlank="1" showInputMessage="1" showErrorMessage="1" prompt="この行と行 6、8、10、12、14 には、週のカレンダー日が含まれます。このセルの数字が 1 でない場合は、それは前の月の日付のものです。セル D15 にメモを入力します。" sqref="B4" xr:uid="{00000000-0002-0000-0500-000007000000}"/>
  </dataValidations>
  <printOptions horizontalCentered="1"/>
  <pageMargins left="0.25" right="0.25" top="0.5" bottom="0.5" header="0.3" footer="0.3"/>
  <pageSetup paperSize="9" scale="69" orientation="landscape" r:id="rId1"/>
  <headerFooter differentFirst="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59999389629810485"/>
    <pageSetUpPr fitToPage="1"/>
  </sheetPr>
  <dimension ref="A1:I16"/>
  <sheetViews>
    <sheetView showGridLines="0" topLeftCell="A9" zoomScale="70" zoomScaleNormal="70" workbookViewId="0">
      <selection activeCell="D15" sqref="D15:H15"/>
    </sheetView>
  </sheetViews>
  <sheetFormatPr defaultColWidth="8.88671875" defaultRowHeight="15.75"/>
  <cols>
    <col min="1" max="1" width="1.77734375" style="19" customWidth="1"/>
    <col min="2" max="2" width="24.44140625" style="19" customWidth="1"/>
    <col min="3" max="3" width="21.33203125" style="19" customWidth="1"/>
    <col min="4" max="4" width="34.6640625" style="19" customWidth="1"/>
    <col min="5" max="5" width="20.5546875" style="19" customWidth="1"/>
    <col min="6" max="6" width="34.21875" style="19" customWidth="1"/>
    <col min="7" max="7" width="30.5546875" style="19" customWidth="1"/>
    <col min="8" max="8" width="24.21875" style="19" customWidth="1"/>
    <col min="9" max="9" width="1.77734375" style="19" customWidth="1"/>
    <col min="10" max="10" width="8.77734375" style="19" customWidth="1"/>
    <col min="11" max="16384" width="8.88671875" style="19"/>
  </cols>
  <sheetData>
    <row r="1" spans="1:9" ht="9" customHeight="1">
      <c r="A1" s="1"/>
      <c r="B1" s="1"/>
      <c r="C1" s="1"/>
      <c r="D1" s="1"/>
      <c r="E1" s="1"/>
      <c r="F1" s="1"/>
      <c r="G1" s="1"/>
      <c r="H1" s="1"/>
      <c r="I1" s="1" t="s">
        <v>1</v>
      </c>
    </row>
    <row r="2" spans="1:9" ht="96" customHeight="1" thickBot="1">
      <c r="A2" s="1"/>
      <c r="B2" s="190" t="str">
        <f>CalendarYear&amp;"年"&amp;"7月"</f>
        <v>2022年7月</v>
      </c>
      <c r="C2" s="190"/>
      <c r="D2" s="190"/>
      <c r="E2" s="2"/>
      <c r="F2" s="2"/>
      <c r="G2" s="2"/>
      <c r="H2" s="3"/>
      <c r="I2" s="1"/>
    </row>
    <row r="3" spans="1:9" s="20" customFormat="1" ht="24" customHeight="1" thickTop="1" thickBot="1">
      <c r="A3" s="4"/>
      <c r="B3" s="60" t="str">
        <f>週の始まり</f>
        <v>月曜日</v>
      </c>
      <c r="C3" s="61" t="str">
        <f t="shared" ref="C3:H3" si="0">TEXT(C4,"aaaa")</f>
        <v>火曜日</v>
      </c>
      <c r="D3" s="61" t="str">
        <f t="shared" si="0"/>
        <v>水曜日</v>
      </c>
      <c r="E3" s="61" t="str">
        <f t="shared" si="0"/>
        <v>木曜日</v>
      </c>
      <c r="F3" s="61" t="str">
        <f t="shared" si="0"/>
        <v>金曜日</v>
      </c>
      <c r="G3" s="61" t="str">
        <f t="shared" si="0"/>
        <v>土曜日</v>
      </c>
      <c r="H3" s="62" t="str">
        <f t="shared" si="0"/>
        <v>日曜日</v>
      </c>
      <c r="I3" s="4"/>
    </row>
    <row r="4" spans="1:9" s="21" customFormat="1" ht="24" customHeight="1" thickTop="1">
      <c r="A4" s="8"/>
      <c r="B4" s="63">
        <f t="array" ref="B4:H4">DaysAndWeeks+DATE(CalendarYear,7,1)-WEEKDAY(DATE(CalendarYear,7,1),(週の始まり="月曜日")+1)+1</f>
        <v>44739</v>
      </c>
      <c r="C4" s="55">
        <v>44740</v>
      </c>
      <c r="D4" s="55">
        <v>44741</v>
      </c>
      <c r="E4" s="55">
        <v>44742</v>
      </c>
      <c r="F4" s="55">
        <v>44743</v>
      </c>
      <c r="G4" s="55">
        <v>44744</v>
      </c>
      <c r="H4" s="64">
        <v>44745</v>
      </c>
      <c r="I4" s="8"/>
    </row>
    <row r="5" spans="1:9" s="22" customFormat="1" ht="73.5" customHeight="1" thickBot="1">
      <c r="A5" s="10"/>
      <c r="B5" s="65"/>
      <c r="C5" s="53"/>
      <c r="D5" s="53"/>
      <c r="E5" s="53"/>
      <c r="F5" s="53"/>
      <c r="G5" s="53"/>
      <c r="H5" s="66"/>
      <c r="I5" s="10"/>
    </row>
    <row r="6" spans="1:9" s="21" customFormat="1" ht="35.25" customHeight="1" thickTop="1">
      <c r="A6" s="8"/>
      <c r="B6" s="67">
        <f t="array" ref="B6:H6">DaysAndWeeks+DATE(CalendarYear,7,1)-WEEKDAY(DATE(CalendarYear,7,1),(週の始まり="月曜日")+1)+8</f>
        <v>44746</v>
      </c>
      <c r="C6" s="56">
        <v>44747</v>
      </c>
      <c r="D6" s="56">
        <v>44748</v>
      </c>
      <c r="E6" s="56">
        <v>44749</v>
      </c>
      <c r="F6" s="56">
        <v>44750</v>
      </c>
      <c r="G6" s="56">
        <v>44751</v>
      </c>
      <c r="H6" s="68">
        <v>44752</v>
      </c>
      <c r="I6" s="8"/>
    </row>
    <row r="7" spans="1:9" s="22" customFormat="1" ht="153.75" customHeight="1" thickBot="1">
      <c r="A7" s="10"/>
      <c r="B7" s="69"/>
      <c r="C7" s="54"/>
      <c r="D7" s="58" t="s">
        <v>27</v>
      </c>
      <c r="E7" s="54"/>
      <c r="F7" s="54"/>
      <c r="G7" s="54"/>
      <c r="H7" s="70"/>
      <c r="I7" s="10"/>
    </row>
    <row r="8" spans="1:9" s="21" customFormat="1" ht="39.75" customHeight="1" thickTop="1">
      <c r="A8" s="8"/>
      <c r="B8" s="71">
        <f t="array" ref="B8:H8">DaysAndWeeks+DATE(CalendarYear,7,1)-WEEKDAY(DATE(CalendarYear,7,1),(週の始まり="月曜日")+1)+15</f>
        <v>44753</v>
      </c>
      <c r="C8" s="57">
        <v>44754</v>
      </c>
      <c r="D8" s="57">
        <v>44755</v>
      </c>
      <c r="E8" s="57">
        <v>44756</v>
      </c>
      <c r="F8" s="57">
        <v>44757</v>
      </c>
      <c r="G8" s="57">
        <v>44758</v>
      </c>
      <c r="H8" s="72">
        <v>44759</v>
      </c>
      <c r="I8" s="8"/>
    </row>
    <row r="9" spans="1:9" s="22" customFormat="1" ht="213" customHeight="1" thickBot="1">
      <c r="A9" s="10"/>
      <c r="B9" s="65"/>
      <c r="C9" s="59" t="s">
        <v>22</v>
      </c>
      <c r="D9" s="58" t="s">
        <v>30</v>
      </c>
      <c r="E9" s="53"/>
      <c r="F9" s="58" t="s">
        <v>28</v>
      </c>
      <c r="G9" s="53"/>
      <c r="H9" s="66"/>
      <c r="I9" s="10"/>
    </row>
    <row r="10" spans="1:9" s="21" customFormat="1" ht="24" customHeight="1" thickTop="1">
      <c r="A10" s="8"/>
      <c r="B10" s="67">
        <f t="array" ref="B10:H10">DaysAndWeeks+DATE(CalendarYear,7,1)-WEEKDAY(DATE(CalendarYear,7,1),(週の始まり="月曜日")+1)+22</f>
        <v>44760</v>
      </c>
      <c r="C10" s="56">
        <v>44761</v>
      </c>
      <c r="D10" s="56">
        <v>44762</v>
      </c>
      <c r="E10" s="56">
        <v>44763</v>
      </c>
      <c r="F10" s="56">
        <v>44764</v>
      </c>
      <c r="G10" s="56">
        <v>44765</v>
      </c>
      <c r="H10" s="68">
        <v>44766</v>
      </c>
      <c r="I10" s="8"/>
    </row>
    <row r="11" spans="1:9" s="22" customFormat="1" ht="157.5" customHeight="1" thickBot="1">
      <c r="A11" s="10"/>
      <c r="B11" s="73" t="s">
        <v>19</v>
      </c>
      <c r="C11" s="58"/>
      <c r="D11" s="58" t="s">
        <v>23</v>
      </c>
      <c r="E11" s="54"/>
      <c r="F11" s="58" t="s">
        <v>26</v>
      </c>
      <c r="G11" s="54"/>
      <c r="H11" s="74" t="s">
        <v>25</v>
      </c>
      <c r="I11" s="10"/>
    </row>
    <row r="12" spans="1:9" s="21" customFormat="1" ht="24" customHeight="1" thickTop="1">
      <c r="A12" s="8"/>
      <c r="B12" s="71">
        <f t="array" ref="B12:H12">DaysAndWeeks+DATE(CalendarYear,7,1)-WEEKDAY(DATE(CalendarYear,7,1),(週の始まり="月曜日")+1)+29</f>
        <v>44767</v>
      </c>
      <c r="C12" s="57">
        <v>44768</v>
      </c>
      <c r="D12" s="57">
        <v>44769</v>
      </c>
      <c r="E12" s="57">
        <v>44770</v>
      </c>
      <c r="F12" s="57">
        <v>44771</v>
      </c>
      <c r="G12" s="57">
        <v>44772</v>
      </c>
      <c r="H12" s="72">
        <v>44773</v>
      </c>
      <c r="I12" s="8"/>
    </row>
    <row r="13" spans="1:9" s="22" customFormat="1" ht="147.75" customHeight="1" thickBot="1">
      <c r="A13" s="10"/>
      <c r="B13" s="65"/>
      <c r="C13" s="53"/>
      <c r="D13" s="53"/>
      <c r="E13" s="58" t="s">
        <v>24</v>
      </c>
      <c r="F13" s="53"/>
      <c r="G13" s="58" t="s">
        <v>29</v>
      </c>
      <c r="H13" s="66"/>
      <c r="I13" s="10"/>
    </row>
    <row r="14" spans="1:9" s="21" customFormat="1" ht="24" customHeight="1" thickTop="1">
      <c r="A14" s="8"/>
      <c r="B14" s="67">
        <f t="array" ref="B14:C14">DaysAndWeeks+DATE(CalendarYear,7,1)-WEEKDAY(DATE(CalendarYear,7,1),(週の始まり="月曜日")+1)+36</f>
        <v>44774</v>
      </c>
      <c r="C14" s="56">
        <v>44775</v>
      </c>
      <c r="D14" s="192" t="s">
        <v>0</v>
      </c>
      <c r="E14" s="192"/>
      <c r="F14" s="192"/>
      <c r="G14" s="192"/>
      <c r="H14" s="193"/>
      <c r="I14" s="8"/>
    </row>
    <row r="15" spans="1:9" s="22" customFormat="1" ht="86.25" customHeight="1" thickBot="1">
      <c r="A15" s="10"/>
      <c r="B15" s="75"/>
      <c r="C15" s="76"/>
      <c r="D15" s="194" t="s">
        <v>31</v>
      </c>
      <c r="E15" s="195"/>
      <c r="F15" s="195"/>
      <c r="G15" s="195"/>
      <c r="H15" s="196"/>
      <c r="I15" s="10"/>
    </row>
    <row r="16" spans="1:9" ht="16.5" thickTop="1"/>
  </sheetData>
  <mergeCells count="3">
    <mergeCell ref="B2:D2"/>
    <mergeCell ref="D14:H14"/>
    <mergeCell ref="D15:H15"/>
  </mergeCells>
  <phoneticPr fontId="33"/>
  <conditionalFormatting sqref="B12:H12 B14:C14">
    <cfRule type="expression" dxfId="11" priority="2">
      <formula>AND(DAY(B12)&gt;=1,DAY(B12)&lt;=15)</formula>
    </cfRule>
  </conditionalFormatting>
  <conditionalFormatting sqref="B4:G4">
    <cfRule type="expression" dxfId="10" priority="1">
      <formula>DAY(B4)&gt;8</formula>
    </cfRule>
  </conditionalFormatting>
  <dataValidations count="8">
    <dataValidation allowBlank="1" showInputMessage="1" showErrorMessage="1" prompt="曜日は自動的に決定されます" sqref="C3:H3" xr:uid="{00000000-0002-0000-0600-000000000000}"/>
    <dataValidation allowBlank="1" showInputMessage="1" showErrorMessage="1" prompt="7 月の月間カレンダー" sqref="A1" xr:uid="{00000000-0002-0000-0600-000001000000}"/>
    <dataValidation allowBlank="1" showInputMessage="1" showErrorMessage="1" prompt="このセルの年は、1 月のワークシートに入力された年に基づいて自動的に更新されます。下のカレンダーには、前の月と次の月の日付が薄い色のフォントで表示されます。" sqref="B2:D2" xr:uid="{00000000-0002-0000-0600-000002000000}"/>
    <dataValidation allowBlank="1" showInputMessage="1" showErrorMessage="1" prompt="この行と行 6、8、10、12、14 には、週のカレンダー日が含まれます。このセルの数字が 1 でない場合は、それは前の月の日付のものです。セル D15 にメモを入力します。" sqref="B4" xr:uid="{00000000-0002-0000-0600-000003000000}"/>
    <dataValidation allowBlank="1" showInputMessage="1" showErrorMessage="1" prompt="この行と行 7、9、11、13、15 は、一つ上のセルのカレンダー日に関連する毎日のメモを入力するためのセルです。" sqref="B5" xr:uid="{00000000-0002-0000-0600-000004000000}"/>
    <dataValidation allowBlank="1" showInputMessage="1" prompt="このセルに毎月のメモを入力します" sqref="D15:H15" xr:uid="{00000000-0002-0000-0600-000005000000}"/>
    <dataValidation allowBlank="1" showInputMessage="1" prompt="下のセルに毎月のメモを入力します" sqref="D14:H14" xr:uid="{00000000-0002-0000-0600-000006000000}"/>
    <dataValidation allowBlank="1" showInputMessage="1" showErrorMessage="1" prompt="この行には、このカレンダーの曜日名が含まれます。このセルには、週の最初の曜日が含まれます。最初の曜日を変更するには、1 月のワークシートのセル L5 で新しい曜日を選びます。" sqref="B3" xr:uid="{00000000-0002-0000-0600-000007000000}"/>
  </dataValidations>
  <printOptions horizontalCentered="1"/>
  <pageMargins left="0.25" right="0.25" top="0.5" bottom="0.5" header="0.3" footer="0.3"/>
  <pageSetup paperSize="9" scale="46" orientation="landscape" r:id="rId1"/>
  <headerFooter differentFirst="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59999389629810485"/>
    <pageSetUpPr fitToPage="1"/>
  </sheetPr>
  <dimension ref="A1:I15"/>
  <sheetViews>
    <sheetView showGridLines="0" topLeftCell="A10" zoomScale="85" zoomScaleNormal="85" workbookViewId="0">
      <selection activeCell="B14" sqref="B14:H14"/>
    </sheetView>
  </sheetViews>
  <sheetFormatPr defaultColWidth="8.88671875" defaultRowHeight="15.75"/>
  <cols>
    <col min="1" max="1" width="1.77734375" style="19" customWidth="1"/>
    <col min="2" max="2" width="22.88671875" style="19" customWidth="1"/>
    <col min="3" max="3" width="15.5546875" style="19" customWidth="1"/>
    <col min="4" max="4" width="26.88671875" style="19" customWidth="1"/>
    <col min="5" max="5" width="13.44140625" style="19" customWidth="1"/>
    <col min="6" max="6" width="26.109375" style="19" customWidth="1"/>
    <col min="7" max="7" width="15.6640625" style="19" customWidth="1"/>
    <col min="8" max="8" width="20.77734375" style="19" customWidth="1"/>
    <col min="9" max="9" width="1.77734375" style="19" customWidth="1"/>
    <col min="10" max="10" width="8.77734375" style="19" customWidth="1"/>
    <col min="11" max="16384" width="8.88671875" style="19"/>
  </cols>
  <sheetData>
    <row r="1" spans="1:9" ht="9" customHeight="1">
      <c r="A1" s="1"/>
      <c r="B1" s="1"/>
      <c r="C1" s="1"/>
      <c r="D1" s="1"/>
      <c r="E1" s="1"/>
      <c r="F1" s="1"/>
      <c r="G1" s="1"/>
      <c r="H1" s="1"/>
      <c r="I1" s="1" t="s">
        <v>1</v>
      </c>
    </row>
    <row r="2" spans="1:9" ht="139.5" customHeight="1" thickBot="1">
      <c r="A2" s="1"/>
      <c r="B2" s="190" t="str">
        <f>CalendarYear&amp;"年"&amp;"8月"</f>
        <v>2022年8月</v>
      </c>
      <c r="C2" s="190"/>
      <c r="D2" s="190"/>
      <c r="E2" s="2"/>
      <c r="F2" s="2"/>
      <c r="G2" s="2"/>
      <c r="H2" s="3"/>
      <c r="I2" s="1"/>
    </row>
    <row r="3" spans="1:9" s="20" customFormat="1" ht="24" customHeight="1" thickTop="1">
      <c r="A3" s="4"/>
      <c r="B3" s="77" t="str">
        <f>週の始まり</f>
        <v>月曜日</v>
      </c>
      <c r="C3" s="78" t="str">
        <f t="shared" ref="C3:H3" si="0">TEXT(C4,"aaaa")</f>
        <v>火曜日</v>
      </c>
      <c r="D3" s="78" t="str">
        <f t="shared" si="0"/>
        <v>水曜日</v>
      </c>
      <c r="E3" s="78" t="str">
        <f t="shared" si="0"/>
        <v>木曜日</v>
      </c>
      <c r="F3" s="78" t="str">
        <f t="shared" si="0"/>
        <v>金曜日</v>
      </c>
      <c r="G3" s="78" t="str">
        <f t="shared" si="0"/>
        <v>土曜日</v>
      </c>
      <c r="H3" s="79" t="str">
        <f t="shared" si="0"/>
        <v>日曜日</v>
      </c>
      <c r="I3" s="4"/>
    </row>
    <row r="4" spans="1:9" s="21" customFormat="1" ht="24" customHeight="1">
      <c r="A4" s="8"/>
      <c r="B4" s="80">
        <f t="array" ref="B4:H4">DaysAndWeeks+DATE(CalendarYear,8,1)-WEEKDAY(DATE(CalendarYear,8,1),(週の始まり="月曜日")+1)+1</f>
        <v>44774</v>
      </c>
      <c r="C4" s="27">
        <v>44775</v>
      </c>
      <c r="D4" s="27">
        <v>44776</v>
      </c>
      <c r="E4" s="27">
        <v>44777</v>
      </c>
      <c r="F4" s="27">
        <v>44778</v>
      </c>
      <c r="G4" s="27">
        <v>44779</v>
      </c>
      <c r="H4" s="81">
        <v>44780</v>
      </c>
      <c r="I4" s="8"/>
    </row>
    <row r="5" spans="1:9" s="22" customFormat="1" ht="56.1" customHeight="1" thickBot="1">
      <c r="A5" s="10"/>
      <c r="B5" s="88"/>
      <c r="C5" s="89"/>
      <c r="D5" s="89"/>
      <c r="E5" s="89"/>
      <c r="F5" s="89"/>
      <c r="G5" s="89"/>
      <c r="H5" s="90"/>
      <c r="I5" s="10"/>
    </row>
    <row r="6" spans="1:9" s="21" customFormat="1" ht="24" customHeight="1" thickTop="1">
      <c r="A6" s="8"/>
      <c r="B6" s="82">
        <f t="array" ref="B6:H6">DaysAndWeeks+DATE(CalendarYear,8,1)-WEEKDAY(DATE(CalendarYear,8,1),(週の始まり="月曜日")+1)+8</f>
        <v>44781</v>
      </c>
      <c r="C6" s="83">
        <v>44782</v>
      </c>
      <c r="D6" s="83">
        <v>44783</v>
      </c>
      <c r="E6" s="83">
        <v>44784</v>
      </c>
      <c r="F6" s="83">
        <v>44785</v>
      </c>
      <c r="G6" s="83">
        <v>44786</v>
      </c>
      <c r="H6" s="84">
        <v>44787</v>
      </c>
      <c r="I6" s="8"/>
    </row>
    <row r="7" spans="1:9" s="22" customFormat="1" ht="56.1" customHeight="1" thickBot="1">
      <c r="A7" s="10"/>
      <c r="B7" s="91"/>
      <c r="C7" s="92"/>
      <c r="D7" s="95" t="s">
        <v>34</v>
      </c>
      <c r="E7" s="92"/>
      <c r="F7" s="92"/>
      <c r="G7" s="93" t="s">
        <v>32</v>
      </c>
      <c r="H7" s="94"/>
      <c r="I7" s="10"/>
    </row>
    <row r="8" spans="1:9" s="21" customFormat="1" ht="24" customHeight="1" thickTop="1">
      <c r="A8" s="8"/>
      <c r="B8" s="85">
        <f t="array" ref="B8:H8">DaysAndWeeks+DATE(CalendarYear,8,1)-WEEKDAY(DATE(CalendarYear,8,1),(週の始まり="月曜日")+1)+15</f>
        <v>44788</v>
      </c>
      <c r="C8" s="86">
        <v>44789</v>
      </c>
      <c r="D8" s="86">
        <v>44790</v>
      </c>
      <c r="E8" s="86">
        <v>44791</v>
      </c>
      <c r="F8" s="86">
        <v>44792</v>
      </c>
      <c r="G8" s="86">
        <v>44793</v>
      </c>
      <c r="H8" s="87">
        <v>44794</v>
      </c>
      <c r="I8" s="8"/>
    </row>
    <row r="9" spans="1:9" s="22" customFormat="1" ht="56.1" customHeight="1" thickBot="1">
      <c r="A9" s="10"/>
      <c r="B9" s="88"/>
      <c r="C9" s="89"/>
      <c r="D9" s="197" t="s">
        <v>33</v>
      </c>
      <c r="E9" s="198"/>
      <c r="F9" s="89"/>
      <c r="G9" s="89"/>
      <c r="H9" s="90"/>
      <c r="I9" s="10"/>
    </row>
    <row r="10" spans="1:9" s="21" customFormat="1" ht="24" customHeight="1" thickTop="1">
      <c r="A10" s="8"/>
      <c r="B10" s="82">
        <f t="array" ref="B10:H10">DaysAndWeeks+DATE(CalendarYear,8,1)-WEEKDAY(DATE(CalendarYear,8,1),(週の始まり="月曜日")+1)+22</f>
        <v>44795</v>
      </c>
      <c r="C10" s="83">
        <v>44796</v>
      </c>
      <c r="D10" s="83">
        <v>44797</v>
      </c>
      <c r="E10" s="83">
        <v>44798</v>
      </c>
      <c r="F10" s="83">
        <v>44799</v>
      </c>
      <c r="G10" s="83">
        <v>44800</v>
      </c>
      <c r="H10" s="84">
        <v>44801</v>
      </c>
      <c r="I10" s="8"/>
    </row>
    <row r="11" spans="1:9" s="22" customFormat="1" ht="69.75" customHeight="1" thickBot="1">
      <c r="A11" s="10"/>
      <c r="B11" s="91"/>
      <c r="C11" s="96" t="s">
        <v>36</v>
      </c>
      <c r="D11" s="97" t="s">
        <v>38</v>
      </c>
      <c r="E11" s="92"/>
      <c r="F11" s="97" t="s">
        <v>39</v>
      </c>
      <c r="G11" s="93" t="s">
        <v>35</v>
      </c>
      <c r="H11" s="98" t="s">
        <v>37</v>
      </c>
      <c r="I11" s="10"/>
    </row>
    <row r="12" spans="1:9" s="21" customFormat="1" ht="24" customHeight="1" thickTop="1">
      <c r="A12" s="8"/>
      <c r="B12" s="85">
        <f t="array" ref="B12:H12">DaysAndWeeks+DATE(CalendarYear,8,1)-WEEKDAY(DATE(CalendarYear,8,1),(週の始まり="月曜日")+1)+29</f>
        <v>44802</v>
      </c>
      <c r="C12" s="86">
        <v>44803</v>
      </c>
      <c r="D12" s="86">
        <v>44804</v>
      </c>
      <c r="E12" s="86">
        <v>44805</v>
      </c>
      <c r="F12" s="86">
        <v>44806</v>
      </c>
      <c r="G12" s="86">
        <v>44807</v>
      </c>
      <c r="H12" s="87">
        <v>44808</v>
      </c>
      <c r="I12" s="8"/>
    </row>
    <row r="13" spans="1:9" s="22" customFormat="1" ht="56.1" customHeight="1" thickBot="1">
      <c r="A13" s="10"/>
      <c r="B13" s="88"/>
      <c r="C13" s="89"/>
      <c r="D13" s="89"/>
      <c r="E13" s="89"/>
      <c r="F13" s="89"/>
      <c r="G13" s="89"/>
      <c r="H13" s="90"/>
      <c r="I13" s="10"/>
    </row>
    <row r="14" spans="1:9" s="22" customFormat="1" ht="148.5" customHeight="1" thickTop="1" thickBot="1">
      <c r="A14" s="10"/>
      <c r="B14" s="199" t="s">
        <v>40</v>
      </c>
      <c r="C14" s="200"/>
      <c r="D14" s="200"/>
      <c r="E14" s="200"/>
      <c r="F14" s="200"/>
      <c r="G14" s="200"/>
      <c r="H14" s="201"/>
      <c r="I14" s="10"/>
    </row>
    <row r="15" spans="1:9" ht="16.5" thickTop="1"/>
  </sheetData>
  <mergeCells count="3">
    <mergeCell ref="B2:D2"/>
    <mergeCell ref="D9:E9"/>
    <mergeCell ref="B14:H14"/>
  </mergeCells>
  <phoneticPr fontId="33"/>
  <conditionalFormatting sqref="B12:H12">
    <cfRule type="expression" dxfId="9" priority="2">
      <formula>AND(DAY(B12)&gt;=1,DAY(B12)&lt;=15)</formula>
    </cfRule>
  </conditionalFormatting>
  <conditionalFormatting sqref="B4:G4">
    <cfRule type="expression" dxfId="8" priority="1">
      <formula>DAY(B4)&gt;8</formula>
    </cfRule>
  </conditionalFormatting>
  <dataValidations count="7">
    <dataValidation allowBlank="1" showInputMessage="1" showErrorMessage="1" prompt="曜日は自動的に決定されます" sqref="C3:H3" xr:uid="{00000000-0002-0000-0700-000000000000}"/>
    <dataValidation allowBlank="1" showInputMessage="1" showErrorMessage="1" prompt="このセルの年は、1 月のワークシートに入力された年に基づいて自動的に更新されます。下のカレンダーには、前の月と次の月の日付が薄い色のフォントで表示されます。" sqref="B2:D2" xr:uid="{00000000-0002-0000-0700-000001000000}"/>
    <dataValidation allowBlank="1" showInputMessage="1" showErrorMessage="1" prompt="8 月の月間カレンダー" sqref="A1" xr:uid="{00000000-0002-0000-0700-000002000000}"/>
    <dataValidation allowBlank="1" showInputMessage="1" showErrorMessage="1" prompt="この行には、このカレンダーの曜日名が含まれます。このセルには、週の最初の曜日が含まれます。最初の曜日を変更するには、1 月のワークシートのセル L5 で新しい曜日を選びます。" sqref="B3" xr:uid="{00000000-0002-0000-0700-000003000000}"/>
    <dataValidation allowBlank="1" showInputMessage="1" showErrorMessage="1" prompt="この行と行 7、9、11、13、15 は、一つ上のセルのカレンダー日に関連する毎日のメモを入力するためのセルです。" sqref="B5" xr:uid="{00000000-0002-0000-0700-000006000000}"/>
    <dataValidation allowBlank="1" showInputMessage="1" showErrorMessage="1" prompt="この行と行 6、8、10、12、14 には、週のカレンダー日が含まれます。このセルの数字が 1 でない場合は、それは前の月の日付のものです。セル D15 にメモを入力します。" sqref="B4" xr:uid="{00000000-0002-0000-0700-000007000000}"/>
    <dataValidation allowBlank="1" showInputMessage="1" prompt="このセルに毎月のメモを入力します" sqref="B14" xr:uid="{22173F58-9392-4078-9869-B2054F67E2B9}"/>
  </dataValidations>
  <printOptions horizontalCentered="1"/>
  <pageMargins left="0.25" right="0.25" top="0.5" bottom="0.5" header="0.3" footer="0.3"/>
  <pageSetup paperSize="9" scale="73" orientation="landscape" r:id="rId1"/>
  <headerFooter differentFirst="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DF88E0-C534-44A9-B15A-DDE8DD220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0D437D-D97C-4174-9BD0-B6C4706C93C2}">
  <ds:schemaRefs>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3BF997A1-6F4D-40DF-902F-6A09A77F97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TM11829122</Template>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42</vt:i4>
      </vt:variant>
    </vt:vector>
  </HeadingPairs>
  <TitlesOfParts>
    <vt:vector size="55" baseType="lpstr">
      <vt:lpstr>1 月</vt:lpstr>
      <vt:lpstr>2 月</vt:lpstr>
      <vt:lpstr>3 月</vt:lpstr>
      <vt:lpstr>4 月</vt:lpstr>
      <vt:lpstr>5 月</vt:lpstr>
      <vt:lpstr>5 月 (学園用)</vt:lpstr>
      <vt:lpstr>6 月</vt:lpstr>
      <vt:lpstr>7 月</vt:lpstr>
      <vt:lpstr>8 月</vt:lpstr>
      <vt:lpstr>9 月</vt:lpstr>
      <vt:lpstr>10 月</vt:lpstr>
      <vt:lpstr>11 月</vt:lpstr>
      <vt:lpstr>12 月</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'5 月'!ColumnTitleRegion1..H12.5</vt:lpstr>
      <vt:lpstr>'5 月 (学園用)'!ColumnTitleRegion1..H12.5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'5 月'!ColumnTitleRegion2..C14.5</vt:lpstr>
      <vt:lpstr>'5 月 (学園用)'!ColumnTitleRegion2..C14.5</vt:lpstr>
      <vt:lpstr>ColumnTitleRegion2..C14.6</vt:lpstr>
      <vt:lpstr>ColumnTitleRegion2..C14.7</vt:lpstr>
      <vt:lpstr>ColumnTitleRegion2..C14.8</vt:lpstr>
      <vt:lpstr>ColumnTitleRegion2..C14.9</vt:lpstr>
      <vt:lpstr>'1 月'!Print_Area</vt:lpstr>
      <vt:lpstr>'10 月'!Print_Area</vt:lpstr>
      <vt:lpstr>'11 月'!Print_Area</vt:lpstr>
      <vt:lpstr>'12 月'!Print_Area</vt:lpstr>
      <vt:lpstr>'2 月'!Print_Area</vt:lpstr>
      <vt:lpstr>'3 月'!Print_Area</vt:lpstr>
      <vt:lpstr>'4 月'!Print_Area</vt:lpstr>
      <vt:lpstr>'5 月'!Print_Area</vt:lpstr>
      <vt:lpstr>'5 月 (学園用)'!Print_Area</vt:lpstr>
      <vt:lpstr>'6 月'!Print_Area</vt:lpstr>
      <vt:lpstr>'7 月'!Print_Area</vt:lpstr>
      <vt:lpstr>'8 月'!Print_Area</vt:lpstr>
      <vt:lpstr>'9 月'!Print_Area</vt:lpstr>
      <vt:lpstr>RowTitleRegion1..K3</vt:lpstr>
      <vt:lpstr>週の始まり</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2020-10-07T05:20:26Z</dcterms:created>
  <dcterms:modified xsi:type="dcterms:W3CDTF">2023-03-02T06:40:06Z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