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40" windowWidth="15315" windowHeight="8670" firstSheet="1" activeTab="1"/>
  </bookViews>
  <sheets>
    <sheet name="Sheet1" sheetId="1" r:id="rId1"/>
    <sheet name="最新" sheetId="2" r:id="rId2"/>
    <sheet name="監査2008.10提出" sheetId="3" r:id="rId3"/>
  </sheets>
  <definedNames>
    <definedName name="_xlnm.Print_Area" localSheetId="2">'監査2008.10提出'!$A$1:$AR$32</definedName>
    <definedName name="_xlnm.Print_Area" localSheetId="1">'最新'!$A$1:$AT$55</definedName>
  </definedNames>
  <calcPr fullCalcOnLoad="1"/>
</workbook>
</file>

<file path=xl/comments2.xml><?xml version="1.0" encoding="utf-8"?>
<comments xmlns="http://schemas.openxmlformats.org/spreadsheetml/2006/main">
  <authors>
    <author>nkkws35</author>
  </authors>
  <commentList>
    <comment ref="AE6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
辞書60冊　含</t>
        </r>
      </text>
    </comment>
    <comment ref="AF10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　１冊含む</t>
        </r>
      </text>
    </comment>
    <comment ref="AE11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</t>
        </r>
      </text>
    </comment>
    <comment ref="AM16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輸出冊数　景品440冊を含め7618冊</t>
        </r>
      </text>
    </comment>
    <comment ref="AQ17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１０新分類法　１冊
郵送分含む
</t>
        </r>
      </text>
    </comment>
    <comment ref="AE18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５冊　政治の図書没収</t>
        </r>
      </text>
    </comment>
    <comment ref="AM19" authorId="0">
      <text>
        <r>
          <rPr>
            <b/>
            <sz val="9"/>
            <rFont val="ＭＳ Ｐゴシック"/>
            <family val="3"/>
          </rPr>
          <t xml:space="preserve">nkkws35:日比谷図書館　30,232冊/通常2811冊
</t>
        </r>
      </text>
    </comment>
    <comment ref="AN19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これプラス
727冊クイズ景品も送付　（合計28,324冊）</t>
        </r>
      </text>
    </comment>
    <comment ref="AO20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プラス800冊　景品
</t>
        </r>
      </text>
    </comment>
    <comment ref="AE24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
</t>
        </r>
      </text>
    </comment>
    <comment ref="AM24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輸出冊数　景品400冊を含め2029冊</t>
        </r>
      </text>
    </comment>
    <comment ref="AE28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nkkws35:
かみしばい１冊
辞書（クイズ大会賞品）80冊　含</t>
        </r>
      </text>
    </comment>
    <comment ref="AG34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260000冊
集計後の実際の冊数</t>
        </r>
      </text>
    </comment>
    <comment ref="AE49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
</t>
        </r>
      </text>
    </comment>
    <comment ref="AM49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輸出冊数　景品400冊を含め2029冊</t>
        </r>
      </text>
    </comment>
    <comment ref="AQ31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6249冊　預かり在庫含む
</t>
        </r>
      </text>
    </comment>
    <comment ref="AM31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クイズ大会景品840冊</t>
        </r>
      </text>
    </comment>
    <comment ref="AN31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クイズ大会727冊
</t>
        </r>
      </text>
    </comment>
    <comment ref="AO31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クイズ大会景品800</t>
        </r>
      </text>
    </comment>
    <comment ref="AI31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クイズ大会景品660冊
</t>
        </r>
      </text>
    </comment>
  </commentList>
</comments>
</file>

<file path=xl/comments3.xml><?xml version="1.0" encoding="utf-8"?>
<comments xmlns="http://schemas.openxmlformats.org/spreadsheetml/2006/main">
  <authors>
    <author>nkkws35</author>
  </authors>
  <commentList>
    <comment ref="AE5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
辞書60冊　含</t>
        </r>
      </text>
    </comment>
    <comment ref="AF9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　１冊含む</t>
        </r>
      </text>
    </comment>
    <comment ref="AE10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</t>
        </r>
      </text>
    </comment>
    <comment ref="AM15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輸出冊数　景品440冊を含め7618冊</t>
        </r>
      </text>
    </comment>
    <comment ref="AE17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５冊　政治の図書没収</t>
        </r>
      </text>
    </comment>
    <comment ref="AM18" authorId="0">
      <text>
        <r>
          <rPr>
            <b/>
            <sz val="9"/>
            <rFont val="ＭＳ Ｐゴシック"/>
            <family val="3"/>
          </rPr>
          <t xml:space="preserve">nkkws35:日比谷図書館　30,232冊/通常2811冊
</t>
        </r>
      </text>
    </comment>
    <comment ref="AN18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これプラス
727冊クイズ景品も送付　（合計28,324冊）</t>
        </r>
      </text>
    </comment>
    <comment ref="AO19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プラス800冊　景品
</t>
        </r>
      </text>
    </comment>
    <comment ref="AE22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かみしばい１冊
</t>
        </r>
      </text>
    </comment>
    <comment ref="AM22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輸出冊数　景品400冊を含め2029冊</t>
        </r>
      </text>
    </comment>
    <comment ref="AE26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nkkws35:
かみしばい１冊
辞書（クイズ大会賞品）80冊　含</t>
        </r>
      </text>
    </comment>
    <comment ref="AG32" authorId="0">
      <text>
        <r>
          <rPr>
            <b/>
            <sz val="9"/>
            <rFont val="ＭＳ Ｐゴシック"/>
            <family val="3"/>
          </rPr>
          <t>nkkws35:</t>
        </r>
        <r>
          <rPr>
            <sz val="9"/>
            <rFont val="ＭＳ Ｐゴシック"/>
            <family val="3"/>
          </rPr>
          <t xml:space="preserve">
260000冊
集計後の実際の冊数</t>
        </r>
      </text>
    </comment>
  </commentList>
</comments>
</file>

<file path=xl/sharedStrings.xml><?xml version="1.0" encoding="utf-8"?>
<sst xmlns="http://schemas.openxmlformats.org/spreadsheetml/2006/main" count="789" uniqueCount="104">
  <si>
    <t>大連外国語学院</t>
  </si>
  <si>
    <t>清華大学</t>
  </si>
  <si>
    <t>寄贈対象大学</t>
  </si>
  <si>
    <t>累　計</t>
  </si>
  <si>
    <t>合計</t>
  </si>
  <si>
    <t>寄贈冊数</t>
  </si>
  <si>
    <t>※平成11年の収集冊数は日本財団がパイロット･プロジェクトにおいて収集した32,000冊を含む。（国際連合大学10,000冊、ＫＤＤ22,000冊）</t>
  </si>
  <si>
    <t>※第1回寄贈総数は日本財団がパイロット･プロジェクトにより寄贈した13,000冊を含まない。</t>
  </si>
  <si>
    <t>長春師範学院</t>
  </si>
  <si>
    <t>広西師範大学</t>
  </si>
  <si>
    <t>牡丹江医学院</t>
  </si>
  <si>
    <t>遼寧師範大学</t>
  </si>
  <si>
    <t>大連医科大学</t>
  </si>
  <si>
    <t>平成11年度</t>
  </si>
  <si>
    <t>平成13年度</t>
  </si>
  <si>
    <t>平成１４年度</t>
  </si>
  <si>
    <t>平成15年度</t>
  </si>
  <si>
    <t>平成16年度</t>
  </si>
  <si>
    <t>平成17年度</t>
  </si>
  <si>
    <t>平成12年度</t>
  </si>
  <si>
    <t>1回</t>
  </si>
  <si>
    <t>上海海事大学</t>
  </si>
  <si>
    <t>―</t>
  </si>
  <si>
    <t>東北林業大学</t>
  </si>
  <si>
    <t>17～18回</t>
  </si>
  <si>
    <t>―</t>
  </si>
  <si>
    <t>東北三省</t>
  </si>
  <si>
    <t>平成18年度</t>
  </si>
  <si>
    <t>19回</t>
  </si>
  <si>
    <t>20回</t>
  </si>
  <si>
    <t>斉斉哈爾大学</t>
  </si>
  <si>
    <t>大連海事大学</t>
  </si>
  <si>
    <t>大連理工大学</t>
  </si>
  <si>
    <t>遼寧対外経貿学院</t>
  </si>
  <si>
    <t>協会用メモ</t>
  </si>
  <si>
    <t>※合計寄贈冊数には、出張の際に寄贈した平成１７年度に哈爾濱工業大学へテープ30本　</t>
  </si>
  <si>
    <t>％</t>
  </si>
  <si>
    <t>合計</t>
  </si>
  <si>
    <t>2～3回</t>
  </si>
  <si>
    <t>4～6回</t>
  </si>
  <si>
    <t>7～10回</t>
  </si>
  <si>
    <t>11～13回</t>
  </si>
  <si>
    <t>14～16回</t>
  </si>
  <si>
    <t>　平成18年度第20回寄贈には、紙芝居5冊（南京、斉斉、黒龍、東林、寧波）、辞書140冊（寧波、黒龍）　計145冊を含む。</t>
  </si>
  <si>
    <t>※第２０回大医へ寄贈の政治の本5冊は、税関で没収。</t>
  </si>
  <si>
    <t>21回</t>
  </si>
  <si>
    <t>19回～21回</t>
  </si>
  <si>
    <t>吉林大学　本校</t>
  </si>
  <si>
    <t>　　　　　　珠海</t>
  </si>
  <si>
    <t>平成19年度</t>
  </si>
  <si>
    <t>22回</t>
  </si>
  <si>
    <t>23回</t>
  </si>
  <si>
    <t>24回</t>
  </si>
  <si>
    <t>22回～25回</t>
  </si>
  <si>
    <t>25回</t>
  </si>
  <si>
    <t>確定後冊数</t>
  </si>
  <si>
    <t>3/31締め冊数</t>
  </si>
  <si>
    <t>差</t>
  </si>
  <si>
    <t>26回</t>
  </si>
  <si>
    <t>平成20年度</t>
  </si>
  <si>
    <t>27回</t>
  </si>
  <si>
    <t>２３回</t>
  </si>
  <si>
    <t>28回</t>
  </si>
  <si>
    <t>29回</t>
  </si>
  <si>
    <t>26回～29回</t>
  </si>
  <si>
    <t>※「その他調査協力27大学」は第2回寄贈における調査協力17大学、第１５回寄贈における調査協力３大学及び第18回寄贈における調査協力4大学、第22回寄贈における調査協力2大学、第28回寄贈における調査協力1大学　合計27大学への寄贈冊数。</t>
  </si>
  <si>
    <t>その他</t>
  </si>
  <si>
    <t>中国大学への寄贈合計冊数</t>
  </si>
  <si>
    <t>中国の大学に対する図書寄贈実績一覧表</t>
  </si>
  <si>
    <t xml:space="preserve">吉林大学     </t>
  </si>
  <si>
    <t>江南大学　　</t>
  </si>
  <si>
    <t>上海交通大学　</t>
  </si>
  <si>
    <t>寧波大学　　</t>
  </si>
  <si>
    <t>日本国内の収集合計冊数</t>
  </si>
  <si>
    <t xml:space="preserve">黒龍江大学   </t>
  </si>
  <si>
    <t>哈爾濱医科大学</t>
  </si>
  <si>
    <t xml:space="preserve">黒龍江東方学院 </t>
  </si>
  <si>
    <t xml:space="preserve">延辺大学      </t>
  </si>
  <si>
    <t xml:space="preserve">中国医科大学 </t>
  </si>
  <si>
    <t xml:space="preserve">南京大学　　　 </t>
  </si>
  <si>
    <t>貴州大学　　</t>
  </si>
  <si>
    <t>2008年10月28日現在</t>
  </si>
  <si>
    <t>30回</t>
  </si>
  <si>
    <t>中国社会科学院</t>
  </si>
  <si>
    <t>南京大学　本校</t>
  </si>
  <si>
    <t>　　　　　　金陵学院</t>
  </si>
  <si>
    <t>31回</t>
  </si>
  <si>
    <t>３１回</t>
  </si>
  <si>
    <t>黒龍江大学    　</t>
  </si>
  <si>
    <t xml:space="preserve">延辺大学    </t>
  </si>
  <si>
    <t xml:space="preserve">中国医科大学  </t>
  </si>
  <si>
    <t>南京大学　　</t>
  </si>
  <si>
    <t>上海交通大学</t>
  </si>
  <si>
    <t>寧波大学　　　</t>
  </si>
  <si>
    <t>貴州大学　　　</t>
  </si>
  <si>
    <t>26回～31回</t>
  </si>
  <si>
    <t>寄贈合計冊数</t>
  </si>
  <si>
    <t>収集合計冊数</t>
  </si>
  <si>
    <t>図書寄贈実績一覧表</t>
  </si>
  <si>
    <t>08年6月</t>
  </si>
  <si>
    <t>08年7月</t>
  </si>
  <si>
    <t>08年9月</t>
  </si>
  <si>
    <t>08年12月</t>
  </si>
  <si>
    <t>26回～31回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</si>
</sst>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冊&quot;"/>
    <numFmt numFmtId="177" formatCode="\(0&quot;冊&quot;\)"/>
    <numFmt numFmtId="178" formatCode="\(&quot;約&quot;0&quot;冊&quot;\)"/>
    <numFmt numFmtId="179" formatCode="\(&quot;約&quot;\,000&quot;冊&quot;\)"/>
    <numFmt numFmtId="180" formatCode="\(&quot;約0&quot;\,000&quot;冊&quot;\)"/>
    <numFmt numFmtId="181" formatCode="\(&quot;約冊&quot;\)"/>
    <numFmt numFmtId="182" formatCode="\(&quot;約&quot;#.##0\)"/>
    <numFmt numFmtId="183" formatCode="\(&quot;約&quot;#,##0\)"/>
    <numFmt numFmtId="184" formatCode="\(&quot;約&quot;#,##0"/>
    <numFmt numFmtId="185" formatCode="&quot;※&quot;#,##0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d&quot;日&quot;;@"/>
    <numFmt numFmtId="192" formatCode="0.0%"/>
    <numFmt numFmtId="193" formatCode="#,##0.00_ ;[Red]\-#,##0.00\ "/>
    <numFmt numFmtId="194" formatCode="0.0_ "/>
    <numFmt numFmtId="195" formatCode="#,##0_ ;[Red]\-#,##0\ "/>
    <numFmt numFmtId="19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darkGrid">
        <fgColor indexed="30"/>
        <bgColor indexed="22"/>
      </patternFill>
    </fill>
    <fill>
      <patternFill patternType="lightGray">
        <fgColor indexed="49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49"/>
        <bgColor indexed="22"/>
      </patternFill>
    </fill>
    <fill>
      <patternFill patternType="darkGrid">
        <fgColor indexed="30"/>
        <bgColor indexed="4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medium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medium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thin"/>
      <bottom style="thin"/>
    </border>
    <border>
      <left style="medium"/>
      <right style="hair"/>
      <top style="dotted"/>
      <bottom style="medium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38" fontId="5" fillId="0" borderId="0" xfId="49" applyFont="1" applyAlignment="1">
      <alignment/>
    </xf>
    <xf numFmtId="38" fontId="7" fillId="0" borderId="0" xfId="49" applyFont="1" applyAlignment="1">
      <alignment/>
    </xf>
    <xf numFmtId="38" fontId="7" fillId="0" borderId="0" xfId="49" applyFont="1" applyAlignment="1">
      <alignment horizontal="center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center"/>
    </xf>
    <xf numFmtId="55" fontId="6" fillId="0" borderId="10" xfId="49" applyNumberFormat="1" applyFont="1" applyBorder="1" applyAlignment="1">
      <alignment horizontal="center" vertical="center"/>
    </xf>
    <xf numFmtId="38" fontId="7" fillId="0" borderId="0" xfId="49" applyFont="1" applyAlignment="1">
      <alignment/>
    </xf>
    <xf numFmtId="38" fontId="9" fillId="33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33" borderId="12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9" fillId="33" borderId="13" xfId="49" applyFont="1" applyFill="1" applyBorder="1" applyAlignment="1">
      <alignment horizontal="left" vertical="center"/>
    </xf>
    <xf numFmtId="38" fontId="10" fillId="0" borderId="14" xfId="49" applyFont="1" applyBorder="1" applyAlignment="1">
      <alignment horizontal="center"/>
    </xf>
    <xf numFmtId="55" fontId="6" fillId="0" borderId="15" xfId="49" applyNumberFormat="1" applyFont="1" applyBorder="1" applyAlignment="1">
      <alignment horizontal="center" vertical="center"/>
    </xf>
    <xf numFmtId="55" fontId="6" fillId="0" borderId="16" xfId="49" applyNumberFormat="1" applyFont="1" applyBorder="1" applyAlignment="1">
      <alignment horizontal="center" vertical="center"/>
    </xf>
    <xf numFmtId="38" fontId="8" fillId="0" borderId="17" xfId="49" applyFont="1" applyBorder="1" applyAlignment="1">
      <alignment vertical="center"/>
    </xf>
    <xf numFmtId="38" fontId="7" fillId="0" borderId="17" xfId="49" applyFont="1" applyBorder="1" applyAlignment="1">
      <alignment horizontal="right" vertical="center"/>
    </xf>
    <xf numFmtId="38" fontId="11" fillId="0" borderId="18" xfId="49" applyFont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/>
    </xf>
    <xf numFmtId="55" fontId="6" fillId="0" borderId="25" xfId="49" applyNumberFormat="1" applyFont="1" applyBorder="1" applyAlignment="1">
      <alignment horizontal="center" vertical="center"/>
    </xf>
    <xf numFmtId="55" fontId="6" fillId="0" borderId="26" xfId="49" applyNumberFormat="1" applyFont="1" applyBorder="1" applyAlignment="1">
      <alignment horizontal="center" vertical="center"/>
    </xf>
    <xf numFmtId="55" fontId="6" fillId="0" borderId="27" xfId="49" applyNumberFormat="1" applyFont="1" applyBorder="1" applyAlignment="1">
      <alignment horizontal="center" vertical="center"/>
    </xf>
    <xf numFmtId="55" fontId="6" fillId="0" borderId="28" xfId="49" applyNumberFormat="1" applyFont="1" applyBorder="1" applyAlignment="1">
      <alignment horizontal="center" vertical="center"/>
    </xf>
    <xf numFmtId="55" fontId="6" fillId="0" borderId="29" xfId="49" applyNumberFormat="1" applyFont="1" applyBorder="1" applyAlignment="1">
      <alignment horizontal="center" vertical="center"/>
    </xf>
    <xf numFmtId="55" fontId="11" fillId="0" borderId="10" xfId="49" applyNumberFormat="1" applyFont="1" applyBorder="1" applyAlignment="1">
      <alignment horizontal="center" vertical="center"/>
    </xf>
    <xf numFmtId="55" fontId="6" fillId="0" borderId="30" xfId="49" applyNumberFormat="1" applyFont="1" applyBorder="1" applyAlignment="1">
      <alignment horizontal="center" vertical="center"/>
    </xf>
    <xf numFmtId="38" fontId="10" fillId="33" borderId="31" xfId="49" applyFont="1" applyFill="1" applyBorder="1" applyAlignment="1">
      <alignment vertical="center"/>
    </xf>
    <xf numFmtId="38" fontId="10" fillId="34" borderId="32" xfId="49" applyFont="1" applyFill="1" applyBorder="1" applyAlignment="1">
      <alignment vertical="center"/>
    </xf>
    <xf numFmtId="38" fontId="10" fillId="33" borderId="33" xfId="49" applyFont="1" applyFill="1" applyBorder="1" applyAlignment="1">
      <alignment vertical="center"/>
    </xf>
    <xf numFmtId="38" fontId="10" fillId="33" borderId="34" xfId="49" applyFont="1" applyFill="1" applyBorder="1" applyAlignment="1">
      <alignment vertical="center"/>
    </xf>
    <xf numFmtId="38" fontId="10" fillId="33" borderId="35" xfId="49" applyFont="1" applyFill="1" applyBorder="1" applyAlignment="1">
      <alignment vertical="center"/>
    </xf>
    <xf numFmtId="38" fontId="10" fillId="33" borderId="36" xfId="49" applyFont="1" applyFill="1" applyBorder="1" applyAlignment="1">
      <alignment vertical="center"/>
    </xf>
    <xf numFmtId="38" fontId="10" fillId="33" borderId="37" xfId="49" applyFont="1" applyFill="1" applyBorder="1" applyAlignment="1">
      <alignment vertical="center"/>
    </xf>
    <xf numFmtId="38" fontId="10" fillId="33" borderId="38" xfId="49" applyFont="1" applyFill="1" applyBorder="1" applyAlignment="1">
      <alignment vertical="center"/>
    </xf>
    <xf numFmtId="38" fontId="10" fillId="33" borderId="39" xfId="49" applyFont="1" applyFill="1" applyBorder="1" applyAlignment="1">
      <alignment vertical="center"/>
    </xf>
    <xf numFmtId="38" fontId="10" fillId="33" borderId="40" xfId="49" applyFont="1" applyFill="1" applyBorder="1" applyAlignment="1">
      <alignment vertical="center"/>
    </xf>
    <xf numFmtId="38" fontId="10" fillId="33" borderId="41" xfId="49" applyFont="1" applyFill="1" applyBorder="1" applyAlignment="1">
      <alignment vertical="center"/>
    </xf>
    <xf numFmtId="38" fontId="10" fillId="33" borderId="39" xfId="49" applyFont="1" applyFill="1" applyBorder="1" applyAlignment="1">
      <alignment horizontal="right" vertical="center"/>
    </xf>
    <xf numFmtId="38" fontId="10" fillId="33" borderId="42" xfId="49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44" xfId="49" applyFont="1" applyFill="1" applyBorder="1" applyAlignment="1">
      <alignment vertical="center"/>
    </xf>
    <xf numFmtId="38" fontId="10" fillId="0" borderId="45" xfId="49" applyFont="1" applyFill="1" applyBorder="1" applyAlignment="1">
      <alignment vertical="center"/>
    </xf>
    <xf numFmtId="38" fontId="10" fillId="0" borderId="46" xfId="49" applyFont="1" applyFill="1" applyBorder="1" applyAlignment="1">
      <alignment vertical="center"/>
    </xf>
    <xf numFmtId="38" fontId="10" fillId="0" borderId="47" xfId="49" applyFont="1" applyFill="1" applyBorder="1" applyAlignment="1">
      <alignment vertical="center"/>
    </xf>
    <xf numFmtId="38" fontId="10" fillId="0" borderId="48" xfId="49" applyFont="1" applyFill="1" applyBorder="1" applyAlignment="1">
      <alignment vertical="center"/>
    </xf>
    <xf numFmtId="38" fontId="10" fillId="0" borderId="49" xfId="49" applyFont="1" applyFill="1" applyBorder="1" applyAlignment="1">
      <alignment vertical="center"/>
    </xf>
    <xf numFmtId="38" fontId="10" fillId="0" borderId="50" xfId="49" applyFont="1" applyFill="1" applyBorder="1" applyAlignment="1">
      <alignment vertical="center"/>
    </xf>
    <xf numFmtId="38" fontId="10" fillId="0" borderId="47" xfId="49" applyFont="1" applyFill="1" applyBorder="1" applyAlignment="1">
      <alignment horizontal="right" vertical="center"/>
    </xf>
    <xf numFmtId="38" fontId="10" fillId="0" borderId="51" xfId="49" applyFont="1" applyFill="1" applyBorder="1" applyAlignment="1">
      <alignment horizontal="right" vertical="center"/>
    </xf>
    <xf numFmtId="38" fontId="10" fillId="33" borderId="33" xfId="49" applyFont="1" applyFill="1" applyBorder="1" applyAlignment="1">
      <alignment horizontal="center" vertical="center"/>
    </xf>
    <xf numFmtId="38" fontId="10" fillId="33" borderId="34" xfId="49" applyFont="1" applyFill="1" applyBorder="1" applyAlignment="1">
      <alignment horizontal="right" vertical="center"/>
    </xf>
    <xf numFmtId="38" fontId="10" fillId="33" borderId="35" xfId="49" applyFont="1" applyFill="1" applyBorder="1" applyAlignment="1">
      <alignment horizontal="center" vertical="center"/>
    </xf>
    <xf numFmtId="38" fontId="10" fillId="33" borderId="36" xfId="49" applyFont="1" applyFill="1" applyBorder="1" applyAlignment="1">
      <alignment horizontal="center" vertical="center"/>
    </xf>
    <xf numFmtId="38" fontId="10" fillId="33" borderId="37" xfId="49" applyFont="1" applyFill="1" applyBorder="1" applyAlignment="1">
      <alignment horizontal="right" vertical="center"/>
    </xf>
    <xf numFmtId="38" fontId="10" fillId="33" borderId="38" xfId="49" applyFont="1" applyFill="1" applyBorder="1" applyAlignment="1">
      <alignment horizontal="center" vertical="center"/>
    </xf>
    <xf numFmtId="38" fontId="10" fillId="33" borderId="40" xfId="49" applyFont="1" applyFill="1" applyBorder="1" applyAlignment="1">
      <alignment horizontal="center" vertical="center"/>
    </xf>
    <xf numFmtId="38" fontId="10" fillId="33" borderId="52" xfId="49" applyFont="1" applyFill="1" applyBorder="1" applyAlignment="1">
      <alignment horizontal="right" vertical="center"/>
    </xf>
    <xf numFmtId="38" fontId="10" fillId="33" borderId="40" xfId="49" applyFont="1" applyFill="1" applyBorder="1" applyAlignment="1">
      <alignment horizontal="right" vertical="center"/>
    </xf>
    <xf numFmtId="38" fontId="10" fillId="33" borderId="51" xfId="49" applyFont="1" applyFill="1" applyBorder="1" applyAlignment="1">
      <alignment horizontal="right" vertical="center"/>
    </xf>
    <xf numFmtId="38" fontId="10" fillId="33" borderId="47" xfId="49" applyFont="1" applyFill="1" applyBorder="1" applyAlignment="1">
      <alignment horizontal="right" vertical="center"/>
    </xf>
    <xf numFmtId="38" fontId="10" fillId="33" borderId="38" xfId="49" applyFont="1" applyFill="1" applyBorder="1" applyAlignment="1">
      <alignment horizontal="right" vertical="center"/>
    </xf>
    <xf numFmtId="38" fontId="10" fillId="33" borderId="50" xfId="49" applyFont="1" applyFill="1" applyBorder="1" applyAlignment="1">
      <alignment vertical="center"/>
    </xf>
    <xf numFmtId="38" fontId="10" fillId="0" borderId="33" xfId="49" applyFont="1" applyFill="1" applyBorder="1" applyAlignment="1">
      <alignment horizontal="center"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35" xfId="49" applyFont="1" applyFill="1" applyBorder="1" applyAlignment="1">
      <alignment horizontal="center" vertical="center"/>
    </xf>
    <xf numFmtId="38" fontId="10" fillId="0" borderId="36" xfId="49" applyFont="1" applyFill="1" applyBorder="1" applyAlignment="1">
      <alignment horizontal="center" vertical="center"/>
    </xf>
    <xf numFmtId="38" fontId="10" fillId="0" borderId="37" xfId="49" applyFont="1" applyFill="1" applyBorder="1" applyAlignment="1">
      <alignment horizontal="right" vertical="center"/>
    </xf>
    <xf numFmtId="38" fontId="10" fillId="0" borderId="38" xfId="49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center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40" xfId="49" applyFont="1" applyFill="1" applyBorder="1" applyAlignment="1">
      <alignment horizontal="right" vertical="center"/>
    </xf>
    <xf numFmtId="38" fontId="10" fillId="0" borderId="38" xfId="49" applyFont="1" applyFill="1" applyBorder="1" applyAlignment="1">
      <alignment horizontal="right" vertical="center"/>
    </xf>
    <xf numFmtId="38" fontId="10" fillId="0" borderId="32" xfId="49" applyFont="1" applyFill="1" applyBorder="1" applyAlignment="1">
      <alignment vertical="center"/>
    </xf>
    <xf numFmtId="38" fontId="10" fillId="0" borderId="53" xfId="49" applyFont="1" applyFill="1" applyBorder="1" applyAlignment="1">
      <alignment vertical="center"/>
    </xf>
    <xf numFmtId="38" fontId="10" fillId="33" borderId="42" xfId="49" applyFont="1" applyFill="1" applyBorder="1" applyAlignment="1">
      <alignment horizontal="center" vertical="center"/>
    </xf>
    <xf numFmtId="38" fontId="10" fillId="0" borderId="36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33" borderId="55" xfId="49" applyFont="1" applyFill="1" applyBorder="1" applyAlignment="1">
      <alignment horizontal="center" vertical="center"/>
    </xf>
    <xf numFmtId="38" fontId="10" fillId="33" borderId="56" xfId="49" applyFont="1" applyFill="1" applyBorder="1" applyAlignment="1">
      <alignment horizontal="right" vertical="center"/>
    </xf>
    <xf numFmtId="38" fontId="10" fillId="33" borderId="57" xfId="49" applyFont="1" applyFill="1" applyBorder="1" applyAlignment="1">
      <alignment horizontal="right" vertical="center"/>
    </xf>
    <xf numFmtId="38" fontId="10" fillId="33" borderId="58" xfId="49" applyFont="1" applyFill="1" applyBorder="1" applyAlignment="1">
      <alignment horizontal="center" vertical="center"/>
    </xf>
    <xf numFmtId="38" fontId="10" fillId="33" borderId="59" xfId="49" applyFont="1" applyFill="1" applyBorder="1" applyAlignment="1">
      <alignment horizontal="right" vertical="center"/>
    </xf>
    <xf numFmtId="38" fontId="10" fillId="33" borderId="60" xfId="49" applyFont="1" applyFill="1" applyBorder="1" applyAlignment="1">
      <alignment horizontal="center" vertical="center"/>
    </xf>
    <xf numFmtId="38" fontId="10" fillId="33" borderId="61" xfId="49" applyFont="1" applyFill="1" applyBorder="1" applyAlignment="1">
      <alignment horizontal="center" vertical="center"/>
    </xf>
    <xf numFmtId="38" fontId="10" fillId="33" borderId="58" xfId="49" applyFont="1" applyFill="1" applyBorder="1" applyAlignment="1">
      <alignment horizontal="right" vertical="center"/>
    </xf>
    <xf numFmtId="38" fontId="10" fillId="33" borderId="61" xfId="49" applyFont="1" applyFill="1" applyBorder="1" applyAlignment="1">
      <alignment horizontal="right" vertical="center"/>
    </xf>
    <xf numFmtId="38" fontId="10" fillId="33" borderId="17" xfId="49" applyFont="1" applyFill="1" applyBorder="1" applyAlignment="1">
      <alignment horizontal="right" vertical="center"/>
    </xf>
    <xf numFmtId="38" fontId="10" fillId="33" borderId="26" xfId="49" applyFont="1" applyFill="1" applyBorder="1" applyAlignment="1">
      <alignment horizontal="right" vertical="center"/>
    </xf>
    <xf numFmtId="38" fontId="10" fillId="33" borderId="62" xfId="49" applyFont="1" applyFill="1" applyBorder="1" applyAlignment="1">
      <alignment horizontal="right" vertical="center"/>
    </xf>
    <xf numFmtId="38" fontId="10" fillId="33" borderId="60" xfId="49" applyFont="1" applyFill="1" applyBorder="1" applyAlignment="1">
      <alignment vertical="center"/>
    </xf>
    <xf numFmtId="38" fontId="10" fillId="33" borderId="63" xfId="49" applyFont="1" applyFill="1" applyBorder="1" applyAlignment="1">
      <alignment vertical="center"/>
    </xf>
    <xf numFmtId="38" fontId="9" fillId="35" borderId="64" xfId="49" applyFont="1" applyFill="1" applyBorder="1" applyAlignment="1">
      <alignment horizontal="right" vertical="center"/>
    </xf>
    <xf numFmtId="38" fontId="9" fillId="34" borderId="65" xfId="49" applyFont="1" applyFill="1" applyBorder="1" applyAlignment="1">
      <alignment horizontal="right" vertical="center"/>
    </xf>
    <xf numFmtId="192" fontId="9" fillId="34" borderId="66" xfId="42" applyNumberFormat="1" applyFont="1" applyFill="1" applyBorder="1" applyAlignment="1">
      <alignment horizontal="right" vertical="center"/>
    </xf>
    <xf numFmtId="38" fontId="10" fillId="0" borderId="67" xfId="49" applyFont="1" applyFill="1" applyBorder="1" applyAlignment="1">
      <alignment horizontal="right" vertical="center"/>
    </xf>
    <xf numFmtId="38" fontId="10" fillId="0" borderId="68" xfId="49" applyFont="1" applyFill="1" applyBorder="1" applyAlignment="1">
      <alignment horizontal="right" vertical="center"/>
    </xf>
    <xf numFmtId="38" fontId="10" fillId="0" borderId="69" xfId="49" applyFont="1" applyFill="1" applyBorder="1" applyAlignment="1">
      <alignment horizontal="right" vertical="center"/>
    </xf>
    <xf numFmtId="38" fontId="10" fillId="0" borderId="70" xfId="49" applyFont="1" applyFill="1" applyBorder="1" applyAlignment="1">
      <alignment horizontal="right" vertical="center"/>
    </xf>
    <xf numFmtId="38" fontId="10" fillId="0" borderId="71" xfId="49" applyFont="1" applyFill="1" applyBorder="1" applyAlignment="1">
      <alignment horizontal="right" vertical="center"/>
    </xf>
    <xf numFmtId="38" fontId="10" fillId="0" borderId="71" xfId="49" applyFont="1" applyBorder="1" applyAlignment="1">
      <alignment horizontal="right" vertical="center"/>
    </xf>
    <xf numFmtId="38" fontId="10" fillId="0" borderId="72" xfId="49" applyFont="1" applyFill="1" applyBorder="1" applyAlignment="1">
      <alignment horizontal="right" vertical="center"/>
    </xf>
    <xf numFmtId="38" fontId="10" fillId="35" borderId="30" xfId="49" applyFont="1" applyFill="1" applyBorder="1" applyAlignment="1">
      <alignment horizontal="center"/>
    </xf>
    <xf numFmtId="38" fontId="10" fillId="35" borderId="73" xfId="49" applyFont="1" applyFill="1" applyBorder="1" applyAlignment="1">
      <alignment horizontal="center"/>
    </xf>
    <xf numFmtId="38" fontId="10" fillId="35" borderId="23" xfId="49" applyFont="1" applyFill="1" applyBorder="1" applyAlignment="1">
      <alignment horizontal="center"/>
    </xf>
    <xf numFmtId="38" fontId="10" fillId="0" borderId="17" xfId="49" applyFont="1" applyBorder="1" applyAlignment="1">
      <alignment horizontal="right"/>
    </xf>
    <xf numFmtId="38" fontId="10" fillId="0" borderId="27" xfId="49" applyFont="1" applyBorder="1" applyAlignment="1">
      <alignment horizontal="center"/>
    </xf>
    <xf numFmtId="38" fontId="10" fillId="0" borderId="17" xfId="49" applyFont="1" applyBorder="1" applyAlignment="1">
      <alignment horizontal="center"/>
    </xf>
    <xf numFmtId="38" fontId="10" fillId="0" borderId="17" xfId="49" applyFont="1" applyFill="1" applyBorder="1" applyAlignment="1">
      <alignment horizontal="center"/>
    </xf>
    <xf numFmtId="38" fontId="10" fillId="0" borderId="16" xfId="49" applyFont="1" applyFill="1" applyBorder="1" applyAlignment="1">
      <alignment horizontal="center"/>
    </xf>
    <xf numFmtId="38" fontId="10" fillId="0" borderId="69" xfId="49" applyFont="1" applyFill="1" applyBorder="1" applyAlignment="1">
      <alignment horizontal="center"/>
    </xf>
    <xf numFmtId="38" fontId="10" fillId="0" borderId="67" xfId="49" applyFont="1" applyBorder="1" applyAlignment="1">
      <alignment horizontal="center"/>
    </xf>
    <xf numFmtId="38" fontId="10" fillId="0" borderId="74" xfId="49" applyFont="1" applyFill="1" applyBorder="1" applyAlignment="1">
      <alignment horizontal="center"/>
    </xf>
    <xf numFmtId="38" fontId="10" fillId="0" borderId="75" xfId="49" applyFont="1" applyBorder="1" applyAlignment="1">
      <alignment horizontal="center"/>
    </xf>
    <xf numFmtId="38" fontId="10" fillId="0" borderId="0" xfId="49" applyFont="1" applyBorder="1" applyAlignment="1">
      <alignment horizontal="center"/>
    </xf>
    <xf numFmtId="38" fontId="9" fillId="35" borderId="30" xfId="49" applyFont="1" applyFill="1" applyBorder="1" applyAlignment="1">
      <alignment horizontal="center"/>
    </xf>
    <xf numFmtId="38" fontId="9" fillId="0" borderId="73" xfId="49" applyFont="1" applyFill="1" applyBorder="1" applyAlignment="1">
      <alignment horizontal="center"/>
    </xf>
    <xf numFmtId="38" fontId="9" fillId="0" borderId="23" xfId="49" applyFont="1" applyFill="1" applyBorder="1" applyAlignment="1">
      <alignment horizontal="center"/>
    </xf>
    <xf numFmtId="38" fontId="5" fillId="0" borderId="76" xfId="49" applyFont="1" applyBorder="1" applyAlignment="1">
      <alignment/>
    </xf>
    <xf numFmtId="38" fontId="5" fillId="0" borderId="0" xfId="49" applyFont="1" applyBorder="1" applyAlignment="1">
      <alignment/>
    </xf>
    <xf numFmtId="38" fontId="7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horizontal="left"/>
    </xf>
    <xf numFmtId="38" fontId="0" fillId="0" borderId="0" xfId="49" applyFont="1" applyBorder="1" applyAlignment="1">
      <alignment/>
    </xf>
    <xf numFmtId="38" fontId="5" fillId="0" borderId="75" xfId="49" applyFont="1" applyBorder="1" applyAlignment="1">
      <alignment/>
    </xf>
    <xf numFmtId="192" fontId="10" fillId="34" borderId="53" xfId="42" applyNumberFormat="1" applyFont="1" applyFill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55" fontId="11" fillId="0" borderId="27" xfId="49" applyNumberFormat="1" applyFont="1" applyBorder="1" applyAlignment="1">
      <alignment horizontal="center" vertical="center"/>
    </xf>
    <xf numFmtId="38" fontId="10" fillId="33" borderId="51" xfId="49" applyFont="1" applyFill="1" applyBorder="1" applyAlignment="1">
      <alignment vertical="center"/>
    </xf>
    <xf numFmtId="38" fontId="10" fillId="0" borderId="51" xfId="49" applyFont="1" applyFill="1" applyBorder="1" applyAlignment="1">
      <alignment vertical="center"/>
    </xf>
    <xf numFmtId="38" fontId="10" fillId="33" borderId="0" xfId="49" applyFont="1" applyFill="1" applyBorder="1" applyAlignment="1">
      <alignment vertical="center"/>
    </xf>
    <xf numFmtId="38" fontId="9" fillId="36" borderId="68" xfId="49" applyFont="1" applyFill="1" applyBorder="1" applyAlignment="1">
      <alignment horizontal="right" vertical="center"/>
    </xf>
    <xf numFmtId="38" fontId="10" fillId="36" borderId="77" xfId="49" applyFont="1" applyFill="1" applyBorder="1" applyAlignment="1">
      <alignment horizontal="center"/>
    </xf>
    <xf numFmtId="38" fontId="9" fillId="36" borderId="78" xfId="49" applyFont="1" applyFill="1" applyBorder="1" applyAlignment="1">
      <alignment/>
    </xf>
    <xf numFmtId="38" fontId="10" fillId="36" borderId="78" xfId="49" applyFont="1" applyFill="1" applyBorder="1" applyAlignment="1">
      <alignment horizontal="center"/>
    </xf>
    <xf numFmtId="38" fontId="9" fillId="36" borderId="78" xfId="49" applyFont="1" applyFill="1" applyBorder="1" applyAlignment="1">
      <alignment horizontal="center"/>
    </xf>
    <xf numFmtId="38" fontId="9" fillId="36" borderId="78" xfId="49" applyFont="1" applyFill="1" applyBorder="1" applyAlignment="1">
      <alignment horizontal="right" vertical="center"/>
    </xf>
    <xf numFmtId="38" fontId="10" fillId="36" borderId="16" xfId="49" applyFont="1" applyFill="1" applyBorder="1" applyAlignment="1">
      <alignment horizontal="center"/>
    </xf>
    <xf numFmtId="38" fontId="9" fillId="36" borderId="16" xfId="49" applyFont="1" applyFill="1" applyBorder="1" applyAlignment="1">
      <alignment horizontal="center"/>
    </xf>
    <xf numFmtId="38" fontId="9" fillId="36" borderId="71" xfId="49" applyFont="1" applyFill="1" applyBorder="1" applyAlignment="1">
      <alignment horizontal="right" vertical="center"/>
    </xf>
    <xf numFmtId="38" fontId="10" fillId="36" borderId="15" xfId="49" applyFont="1" applyFill="1" applyBorder="1" applyAlignment="1">
      <alignment horizontal="center"/>
    </xf>
    <xf numFmtId="38" fontId="9" fillId="36" borderId="15" xfId="49" applyFont="1" applyFill="1" applyBorder="1" applyAlignment="1">
      <alignment horizontal="center"/>
    </xf>
    <xf numFmtId="38" fontId="10" fillId="0" borderId="30" xfId="49" applyFont="1" applyFill="1" applyBorder="1" applyAlignment="1">
      <alignment vertical="center"/>
    </xf>
    <xf numFmtId="38" fontId="10" fillId="34" borderId="73" xfId="49" applyFont="1" applyFill="1" applyBorder="1" applyAlignment="1">
      <alignment vertical="center"/>
    </xf>
    <xf numFmtId="192" fontId="10" fillId="34" borderId="23" xfId="42" applyNumberFormat="1" applyFont="1" applyFill="1" applyBorder="1" applyAlignment="1">
      <alignment vertical="center"/>
    </xf>
    <xf numFmtId="38" fontId="10" fillId="0" borderId="55" xfId="49" applyFont="1" applyFill="1" applyBorder="1" applyAlignment="1">
      <alignment horizontal="center" vertical="center"/>
    </xf>
    <xf numFmtId="38" fontId="10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center" vertical="center"/>
    </xf>
    <xf numFmtId="38" fontId="10" fillId="0" borderId="58" xfId="49" applyFont="1" applyFill="1" applyBorder="1" applyAlignment="1">
      <alignment horizontal="center" vertical="center"/>
    </xf>
    <xf numFmtId="38" fontId="10" fillId="0" borderId="59" xfId="49" applyFont="1" applyFill="1" applyBorder="1" applyAlignment="1">
      <alignment horizontal="right" vertical="center"/>
    </xf>
    <xf numFmtId="38" fontId="10" fillId="0" borderId="60" xfId="49" applyFont="1" applyFill="1" applyBorder="1" applyAlignment="1">
      <alignment horizontal="center" vertical="center"/>
    </xf>
    <xf numFmtId="38" fontId="10" fillId="0" borderId="61" xfId="49" applyFont="1" applyFill="1" applyBorder="1" applyAlignment="1">
      <alignment horizontal="center" vertical="center"/>
    </xf>
    <xf numFmtId="38" fontId="10" fillId="0" borderId="58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38" fontId="10" fillId="0" borderId="26" xfId="49" applyFont="1" applyFill="1" applyBorder="1" applyAlignment="1">
      <alignment horizontal="right" vertical="center"/>
    </xf>
    <xf numFmtId="38" fontId="10" fillId="0" borderId="60" xfId="49" applyFont="1" applyFill="1" applyBorder="1" applyAlignment="1">
      <alignment horizontal="right" vertical="center"/>
    </xf>
    <xf numFmtId="38" fontId="10" fillId="0" borderId="63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33" borderId="30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6" fillId="0" borderId="79" xfId="49" applyFont="1" applyBorder="1" applyAlignment="1">
      <alignment horizontal="center" vertical="center"/>
    </xf>
    <xf numFmtId="38" fontId="6" fillId="0" borderId="80" xfId="49" applyFont="1" applyBorder="1" applyAlignment="1">
      <alignment horizontal="center" vertical="center"/>
    </xf>
    <xf numFmtId="195" fontId="10" fillId="33" borderId="34" xfId="49" applyNumberFormat="1" applyFont="1" applyFill="1" applyBorder="1" applyAlignment="1">
      <alignment horizontal="right" vertical="center"/>
    </xf>
    <xf numFmtId="195" fontId="10" fillId="33" borderId="35" xfId="49" applyNumberFormat="1" applyFont="1" applyFill="1" applyBorder="1" applyAlignment="1">
      <alignment horizontal="center" vertical="center"/>
    </xf>
    <xf numFmtId="195" fontId="10" fillId="33" borderId="36" xfId="49" applyNumberFormat="1" applyFont="1" applyFill="1" applyBorder="1" applyAlignment="1">
      <alignment horizontal="center" vertical="center"/>
    </xf>
    <xf numFmtId="195" fontId="10" fillId="33" borderId="37" xfId="49" applyNumberFormat="1" applyFont="1" applyFill="1" applyBorder="1" applyAlignment="1">
      <alignment horizontal="right" vertical="center"/>
    </xf>
    <xf numFmtId="195" fontId="10" fillId="33" borderId="38" xfId="49" applyNumberFormat="1" applyFont="1" applyFill="1" applyBorder="1" applyAlignment="1">
      <alignment horizontal="center" vertical="center"/>
    </xf>
    <xf numFmtId="195" fontId="10" fillId="33" borderId="40" xfId="49" applyNumberFormat="1" applyFont="1" applyFill="1" applyBorder="1" applyAlignment="1">
      <alignment horizontal="center" vertical="center"/>
    </xf>
    <xf numFmtId="195" fontId="10" fillId="33" borderId="52" xfId="49" applyNumberFormat="1" applyFont="1" applyFill="1" applyBorder="1" applyAlignment="1">
      <alignment horizontal="right" vertical="center"/>
    </xf>
    <xf numFmtId="195" fontId="10" fillId="33" borderId="40" xfId="49" applyNumberFormat="1" applyFont="1" applyFill="1" applyBorder="1" applyAlignment="1">
      <alignment horizontal="right" vertical="center"/>
    </xf>
    <xf numFmtId="195" fontId="10" fillId="33" borderId="51" xfId="49" applyNumberFormat="1" applyFont="1" applyFill="1" applyBorder="1" applyAlignment="1">
      <alignment horizontal="right" vertical="center"/>
    </xf>
    <xf numFmtId="195" fontId="10" fillId="33" borderId="47" xfId="49" applyNumberFormat="1" applyFont="1" applyFill="1" applyBorder="1" applyAlignment="1">
      <alignment horizontal="right" vertical="center"/>
    </xf>
    <xf numFmtId="195" fontId="10" fillId="0" borderId="34" xfId="49" applyNumberFormat="1" applyFont="1" applyFill="1" applyBorder="1" applyAlignment="1">
      <alignment horizontal="right" vertical="center"/>
    </xf>
    <xf numFmtId="195" fontId="10" fillId="0" borderId="35" xfId="49" applyNumberFormat="1" applyFont="1" applyFill="1" applyBorder="1" applyAlignment="1">
      <alignment horizontal="center" vertical="center"/>
    </xf>
    <xf numFmtId="195" fontId="10" fillId="0" borderId="36" xfId="49" applyNumberFormat="1" applyFont="1" applyFill="1" applyBorder="1" applyAlignment="1">
      <alignment horizontal="center" vertical="center"/>
    </xf>
    <xf numFmtId="195" fontId="10" fillId="0" borderId="37" xfId="49" applyNumberFormat="1" applyFont="1" applyFill="1" applyBorder="1" applyAlignment="1">
      <alignment horizontal="right" vertical="center"/>
    </xf>
    <xf numFmtId="195" fontId="10" fillId="0" borderId="38" xfId="49" applyNumberFormat="1" applyFont="1" applyFill="1" applyBorder="1" applyAlignment="1">
      <alignment horizontal="center" vertical="center"/>
    </xf>
    <xf numFmtId="195" fontId="10" fillId="0" borderId="40" xfId="49" applyNumberFormat="1" applyFont="1" applyFill="1" applyBorder="1" applyAlignment="1">
      <alignment horizontal="center" vertical="center"/>
    </xf>
    <xf numFmtId="195" fontId="10" fillId="0" borderId="52" xfId="49" applyNumberFormat="1" applyFont="1" applyFill="1" applyBorder="1" applyAlignment="1">
      <alignment horizontal="right" vertical="center"/>
    </xf>
    <xf numFmtId="195" fontId="10" fillId="0" borderId="40" xfId="49" applyNumberFormat="1" applyFont="1" applyFill="1" applyBorder="1" applyAlignment="1">
      <alignment horizontal="right" vertical="center"/>
    </xf>
    <xf numFmtId="195" fontId="10" fillId="0" borderId="51" xfId="49" applyNumberFormat="1" applyFont="1" applyFill="1" applyBorder="1" applyAlignment="1">
      <alignment horizontal="right" vertical="center"/>
    </xf>
    <xf numFmtId="195" fontId="10" fillId="0" borderId="47" xfId="49" applyNumberFormat="1" applyFont="1" applyFill="1" applyBorder="1" applyAlignment="1">
      <alignment horizontal="right" vertical="center"/>
    </xf>
    <xf numFmtId="38" fontId="6" fillId="0" borderId="81" xfId="49" applyFont="1" applyBorder="1" applyAlignment="1">
      <alignment horizontal="center" vertical="center"/>
    </xf>
    <xf numFmtId="55" fontId="6" fillId="0" borderId="82" xfId="49" applyNumberFormat="1" applyFont="1" applyBorder="1" applyAlignment="1">
      <alignment horizontal="center" vertical="center"/>
    </xf>
    <xf numFmtId="38" fontId="10" fillId="0" borderId="83" xfId="49" applyFont="1" applyFill="1" applyBorder="1" applyAlignment="1">
      <alignment vertical="center"/>
    </xf>
    <xf numFmtId="38" fontId="10" fillId="0" borderId="82" xfId="49" applyFont="1" applyFill="1" applyBorder="1" applyAlignment="1">
      <alignment vertical="center"/>
    </xf>
    <xf numFmtId="38" fontId="6" fillId="0" borderId="84" xfId="49" applyFont="1" applyBorder="1" applyAlignment="1">
      <alignment horizontal="center" vertical="center"/>
    </xf>
    <xf numFmtId="55" fontId="6" fillId="0" borderId="17" xfId="49" applyNumberFormat="1" applyFont="1" applyBorder="1" applyAlignment="1">
      <alignment horizontal="center" vertical="center"/>
    </xf>
    <xf numFmtId="38" fontId="10" fillId="36" borderId="17" xfId="49" applyFont="1" applyFill="1" applyBorder="1" applyAlignment="1">
      <alignment horizontal="center"/>
    </xf>
    <xf numFmtId="38" fontId="10" fillId="33" borderId="85" xfId="49" applyFont="1" applyFill="1" applyBorder="1" applyAlignment="1">
      <alignment vertical="center"/>
    </xf>
    <xf numFmtId="38" fontId="10" fillId="0" borderId="86" xfId="49" applyFont="1" applyFill="1" applyBorder="1" applyAlignment="1">
      <alignment vertical="center"/>
    </xf>
    <xf numFmtId="38" fontId="10" fillId="33" borderId="86" xfId="49" applyFont="1" applyFill="1" applyBorder="1" applyAlignment="1">
      <alignment horizontal="right" vertical="center"/>
    </xf>
    <xf numFmtId="38" fontId="10" fillId="33" borderId="86" xfId="49" applyFont="1" applyFill="1" applyBorder="1" applyAlignment="1">
      <alignment vertical="center"/>
    </xf>
    <xf numFmtId="38" fontId="10" fillId="0" borderId="86" xfId="49" applyFont="1" applyFill="1" applyBorder="1" applyAlignment="1">
      <alignment horizontal="right" vertical="center"/>
    </xf>
    <xf numFmtId="38" fontId="10" fillId="33" borderId="87" xfId="49" applyFont="1" applyFill="1" applyBorder="1" applyAlignment="1">
      <alignment horizontal="right" vertical="center"/>
    </xf>
    <xf numFmtId="38" fontId="10" fillId="33" borderId="88" xfId="49" applyFont="1" applyFill="1" applyBorder="1" applyAlignment="1">
      <alignment vertical="center"/>
    </xf>
    <xf numFmtId="38" fontId="9" fillId="36" borderId="72" xfId="49" applyFont="1" applyFill="1" applyBorder="1" applyAlignment="1">
      <alignment horizontal="right" vertical="center"/>
    </xf>
    <xf numFmtId="38" fontId="10" fillId="33" borderId="47" xfId="49" applyFont="1" applyFill="1" applyBorder="1" applyAlignment="1">
      <alignment vertical="center"/>
    </xf>
    <xf numFmtId="38" fontId="10" fillId="33" borderId="89" xfId="49" applyFont="1" applyFill="1" applyBorder="1" applyAlignment="1">
      <alignment vertical="center"/>
    </xf>
    <xf numFmtId="38" fontId="9" fillId="36" borderId="70" xfId="49" applyFont="1" applyFill="1" applyBorder="1" applyAlignment="1">
      <alignment horizontal="right" vertical="center"/>
    </xf>
    <xf numFmtId="38" fontId="10" fillId="0" borderId="90" xfId="49" applyFont="1" applyBorder="1" applyAlignment="1">
      <alignment horizontal="center"/>
    </xf>
    <xf numFmtId="38" fontId="5" fillId="0" borderId="90" xfId="49" applyFont="1" applyBorder="1" applyAlignment="1">
      <alignment/>
    </xf>
    <xf numFmtId="38" fontId="10" fillId="0" borderId="90" xfId="49" applyFont="1" applyBorder="1" applyAlignment="1">
      <alignment/>
    </xf>
    <xf numFmtId="38" fontId="10" fillId="0" borderId="0" xfId="49" applyFont="1" applyAlignment="1">
      <alignment horizontal="left"/>
    </xf>
    <xf numFmtId="38" fontId="10" fillId="0" borderId="0" xfId="49" applyFont="1" applyAlignment="1">
      <alignment/>
    </xf>
    <xf numFmtId="38" fontId="10" fillId="33" borderId="48" xfId="49" applyFont="1" applyFill="1" applyBorder="1" applyAlignment="1">
      <alignment vertical="center"/>
    </xf>
    <xf numFmtId="38" fontId="9" fillId="36" borderId="68" xfId="49" applyFont="1" applyFill="1" applyBorder="1" applyAlignment="1">
      <alignment horizontal="center"/>
    </xf>
    <xf numFmtId="38" fontId="10" fillId="33" borderId="91" xfId="49" applyFont="1" applyFill="1" applyBorder="1" applyAlignment="1">
      <alignment vertical="center"/>
    </xf>
    <xf numFmtId="38" fontId="10" fillId="33" borderId="92" xfId="49" applyFont="1" applyFill="1" applyBorder="1" applyAlignment="1">
      <alignment vertical="center"/>
    </xf>
    <xf numFmtId="38" fontId="10" fillId="33" borderId="35" xfId="49" applyFont="1" applyFill="1" applyBorder="1" applyAlignment="1">
      <alignment horizontal="right" vertical="center"/>
    </xf>
    <xf numFmtId="38" fontId="10" fillId="0" borderId="35" xfId="49" applyFont="1" applyFill="1" applyBorder="1" applyAlignment="1">
      <alignment horizontal="right" vertical="center"/>
    </xf>
    <xf numFmtId="38" fontId="9" fillId="36" borderId="93" xfId="49" applyFont="1" applyFill="1" applyBorder="1" applyAlignment="1">
      <alignment horizontal="right" vertical="center"/>
    </xf>
    <xf numFmtId="38" fontId="10" fillId="36" borderId="94" xfId="49" applyFont="1" applyFill="1" applyBorder="1" applyAlignment="1">
      <alignment horizontal="center"/>
    </xf>
    <xf numFmtId="38" fontId="10" fillId="33" borderId="43" xfId="49" applyFont="1" applyFill="1" applyBorder="1" applyAlignment="1">
      <alignment vertical="center"/>
    </xf>
    <xf numFmtId="38" fontId="10" fillId="0" borderId="43" xfId="49" applyFont="1" applyFill="1" applyBorder="1" applyAlignment="1">
      <alignment vertical="center"/>
    </xf>
    <xf numFmtId="38" fontId="10" fillId="35" borderId="14" xfId="49" applyFont="1" applyFill="1" applyBorder="1" applyAlignment="1">
      <alignment horizontal="center"/>
    </xf>
    <xf numFmtId="38" fontId="9" fillId="35" borderId="14" xfId="49" applyNumberFormat="1" applyFont="1" applyFill="1" applyBorder="1" applyAlignment="1">
      <alignment horizontal="center"/>
    </xf>
    <xf numFmtId="38" fontId="10" fillId="37" borderId="17" xfId="49" applyFont="1" applyFill="1" applyBorder="1" applyAlignment="1">
      <alignment horizontal="center"/>
    </xf>
    <xf numFmtId="38" fontId="9" fillId="38" borderId="93" xfId="49" applyFont="1" applyFill="1" applyBorder="1" applyAlignment="1">
      <alignment horizontal="right" vertical="center"/>
    </xf>
    <xf numFmtId="38" fontId="10" fillId="38" borderId="94" xfId="49" applyFont="1" applyFill="1" applyBorder="1" applyAlignment="1">
      <alignment horizontal="center"/>
    </xf>
    <xf numFmtId="38" fontId="9" fillId="39" borderId="95" xfId="49" applyFont="1" applyFill="1" applyBorder="1" applyAlignment="1">
      <alignment horizontal="right" vertical="center"/>
    </xf>
    <xf numFmtId="38" fontId="9" fillId="39" borderId="95" xfId="49" applyFont="1" applyFill="1" applyBorder="1" applyAlignment="1">
      <alignment horizontal="center" vertical="center"/>
    </xf>
    <xf numFmtId="38" fontId="10" fillId="40" borderId="91" xfId="49" applyFont="1" applyFill="1" applyBorder="1" applyAlignment="1">
      <alignment vertical="center"/>
    </xf>
    <xf numFmtId="38" fontId="10" fillId="41" borderId="46" xfId="49" applyFont="1" applyFill="1" applyBorder="1" applyAlignment="1">
      <alignment vertical="center"/>
    </xf>
    <xf numFmtId="38" fontId="10" fillId="40" borderId="35" xfId="49" applyFont="1" applyFill="1" applyBorder="1" applyAlignment="1">
      <alignment horizontal="right" vertical="center"/>
    </xf>
    <xf numFmtId="38" fontId="10" fillId="41" borderId="35" xfId="49" applyFont="1" applyFill="1" applyBorder="1" applyAlignment="1">
      <alignment horizontal="right" vertical="center"/>
    </xf>
    <xf numFmtId="38" fontId="10" fillId="41" borderId="57" xfId="49" applyFont="1" applyFill="1" applyBorder="1" applyAlignment="1">
      <alignment horizontal="right" vertical="center"/>
    </xf>
    <xf numFmtId="38" fontId="6" fillId="0" borderId="96" xfId="49" applyFont="1" applyBorder="1" applyAlignment="1">
      <alignment horizontal="center" vertical="center"/>
    </xf>
    <xf numFmtId="38" fontId="6" fillId="42" borderId="84" xfId="49" applyFont="1" applyFill="1" applyBorder="1" applyAlignment="1">
      <alignment horizontal="center" vertical="center"/>
    </xf>
    <xf numFmtId="55" fontId="6" fillId="42" borderId="24" xfId="49" applyNumberFormat="1" applyFont="1" applyFill="1" applyBorder="1" applyAlignment="1">
      <alignment horizontal="center" vertical="center"/>
    </xf>
    <xf numFmtId="38" fontId="10" fillId="40" borderId="97" xfId="49" applyFont="1" applyFill="1" applyBorder="1" applyAlignment="1">
      <alignment vertical="center"/>
    </xf>
    <xf numFmtId="38" fontId="10" fillId="41" borderId="44" xfId="49" applyFont="1" applyFill="1" applyBorder="1" applyAlignment="1">
      <alignment vertical="center"/>
    </xf>
    <xf numFmtId="38" fontId="10" fillId="40" borderId="33" xfId="49" applyFont="1" applyFill="1" applyBorder="1" applyAlignment="1">
      <alignment horizontal="right" vertical="center"/>
    </xf>
    <xf numFmtId="38" fontId="10" fillId="41" borderId="33" xfId="49" applyFont="1" applyFill="1" applyBorder="1" applyAlignment="1">
      <alignment horizontal="right" vertical="center"/>
    </xf>
    <xf numFmtId="38" fontId="10" fillId="41" borderId="55" xfId="49" applyFont="1" applyFill="1" applyBorder="1" applyAlignment="1">
      <alignment horizontal="right" vertical="center"/>
    </xf>
    <xf numFmtId="38" fontId="9" fillId="43" borderId="98" xfId="49" applyFont="1" applyFill="1" applyBorder="1" applyAlignment="1">
      <alignment horizontal="right" vertical="center"/>
    </xf>
    <xf numFmtId="38" fontId="6" fillId="42" borderId="99" xfId="49" applyFont="1" applyFill="1" applyBorder="1" applyAlignment="1">
      <alignment horizontal="center" vertical="center"/>
    </xf>
    <xf numFmtId="55" fontId="6" fillId="42" borderId="100" xfId="49" applyNumberFormat="1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vertical="center"/>
    </xf>
    <xf numFmtId="38" fontId="11" fillId="0" borderId="101" xfId="49" applyFont="1" applyBorder="1" applyAlignment="1">
      <alignment horizontal="center" vertical="center"/>
    </xf>
    <xf numFmtId="38" fontId="9" fillId="38" borderId="77" xfId="49" applyFont="1" applyFill="1" applyBorder="1" applyAlignment="1">
      <alignment horizontal="center"/>
    </xf>
    <xf numFmtId="38" fontId="11" fillId="42" borderId="102" xfId="49" applyFont="1" applyFill="1" applyBorder="1" applyAlignment="1">
      <alignment horizontal="center" vertical="center" wrapText="1"/>
    </xf>
    <xf numFmtId="38" fontId="6" fillId="42" borderId="96" xfId="49" applyFont="1" applyFill="1" applyBorder="1" applyAlignment="1">
      <alignment horizontal="center" vertical="center"/>
    </xf>
    <xf numFmtId="55" fontId="6" fillId="42" borderId="103" xfId="49" applyNumberFormat="1" applyFont="1" applyFill="1" applyBorder="1" applyAlignment="1">
      <alignment horizontal="center" vertical="center"/>
    </xf>
    <xf numFmtId="38" fontId="9" fillId="43" borderId="78" xfId="49" applyFont="1" applyFill="1" applyBorder="1" applyAlignment="1">
      <alignment horizontal="right" vertical="center"/>
    </xf>
    <xf numFmtId="38" fontId="10" fillId="33" borderId="104" xfId="49" applyFont="1" applyFill="1" applyBorder="1" applyAlignment="1">
      <alignment vertical="center"/>
    </xf>
    <xf numFmtId="38" fontId="10" fillId="0" borderId="104" xfId="49" applyFont="1" applyFill="1" applyBorder="1" applyAlignment="1">
      <alignment vertical="center"/>
    </xf>
    <xf numFmtId="38" fontId="10" fillId="40" borderId="51" xfId="49" applyFont="1" applyFill="1" applyBorder="1" applyAlignment="1">
      <alignment vertical="center"/>
    </xf>
    <xf numFmtId="38" fontId="10" fillId="40" borderId="51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33" xfId="49" applyFont="1" applyFill="1" applyBorder="1" applyAlignment="1">
      <alignment horizontal="right" vertical="center"/>
    </xf>
    <xf numFmtId="192" fontId="10" fillId="0" borderId="0" xfId="42" applyNumberFormat="1" applyFont="1" applyFill="1" applyBorder="1" applyAlignment="1">
      <alignment vertical="center"/>
    </xf>
    <xf numFmtId="38" fontId="10" fillId="0" borderId="105" xfId="49" applyFont="1" applyFill="1" applyBorder="1" applyAlignment="1">
      <alignment vertical="center"/>
    </xf>
    <xf numFmtId="38" fontId="10" fillId="33" borderId="33" xfId="49" applyFont="1" applyFill="1" applyBorder="1" applyAlignment="1">
      <alignment horizontal="right" vertical="center"/>
    </xf>
    <xf numFmtId="38" fontId="10" fillId="33" borderId="36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left" vertical="center"/>
    </xf>
    <xf numFmtId="38" fontId="10" fillId="0" borderId="42" xfId="49" applyFont="1" applyFill="1" applyBorder="1" applyAlignment="1">
      <alignment horizontal="center" vertical="center"/>
    </xf>
    <xf numFmtId="38" fontId="10" fillId="0" borderId="38" xfId="49" applyFont="1" applyFill="1" applyBorder="1" applyAlignment="1">
      <alignment vertical="center"/>
    </xf>
    <xf numFmtId="38" fontId="9" fillId="0" borderId="13" xfId="49" applyFont="1" applyFill="1" applyBorder="1" applyAlignment="1">
      <alignment horizontal="left" vertical="center"/>
    </xf>
    <xf numFmtId="38" fontId="10" fillId="0" borderId="57" xfId="49" applyFont="1" applyFill="1" applyBorder="1" applyAlignment="1">
      <alignment horizontal="right" vertical="center"/>
    </xf>
    <xf numFmtId="38" fontId="10" fillId="0" borderId="62" xfId="49" applyFont="1" applyFill="1" applyBorder="1" applyAlignment="1">
      <alignment horizontal="right" vertical="center"/>
    </xf>
    <xf numFmtId="38" fontId="10" fillId="0" borderId="60" xfId="49" applyFont="1" applyFill="1" applyBorder="1" applyAlignment="1">
      <alignment vertical="center"/>
    </xf>
    <xf numFmtId="38" fontId="10" fillId="0" borderId="87" xfId="49" applyFont="1" applyFill="1" applyBorder="1" applyAlignment="1">
      <alignment horizontal="right" vertical="center"/>
    </xf>
    <xf numFmtId="38" fontId="10" fillId="0" borderId="88" xfId="49" applyFont="1" applyFill="1" applyBorder="1" applyAlignment="1">
      <alignment vertical="center"/>
    </xf>
    <xf numFmtId="38" fontId="10" fillId="0" borderId="89" xfId="49" applyFont="1" applyFill="1" applyBorder="1" applyAlignment="1">
      <alignment vertical="center"/>
    </xf>
    <xf numFmtId="38" fontId="10" fillId="0" borderId="55" xfId="49" applyFont="1" applyFill="1" applyBorder="1" applyAlignment="1">
      <alignment horizontal="right" vertical="center"/>
    </xf>
    <xf numFmtId="38" fontId="10" fillId="40" borderId="41" xfId="49" applyFont="1" applyFill="1" applyBorder="1" applyAlignment="1">
      <alignment vertical="center"/>
    </xf>
    <xf numFmtId="38" fontId="10" fillId="40" borderId="50" xfId="49" applyFont="1" applyFill="1" applyBorder="1" applyAlignment="1">
      <alignment horizontal="right" vertical="center"/>
    </xf>
    <xf numFmtId="38" fontId="10" fillId="0" borderId="50" xfId="49" applyFont="1" applyFill="1" applyBorder="1" applyAlignment="1">
      <alignment horizontal="right" vertical="center"/>
    </xf>
    <xf numFmtId="38" fontId="10" fillId="33" borderId="50" xfId="49" applyFont="1" applyFill="1" applyBorder="1" applyAlignment="1">
      <alignment horizontal="right" vertical="center"/>
    </xf>
    <xf numFmtId="38" fontId="10" fillId="0" borderId="63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vertical="center"/>
    </xf>
    <xf numFmtId="38" fontId="10" fillId="0" borderId="106" xfId="49" applyFont="1" applyFill="1" applyBorder="1" applyAlignment="1">
      <alignment horizontal="right" vertical="center"/>
    </xf>
    <xf numFmtId="38" fontId="6" fillId="0" borderId="107" xfId="49" applyFont="1" applyBorder="1" applyAlignment="1">
      <alignment horizontal="center" vertical="center"/>
    </xf>
    <xf numFmtId="55" fontId="6" fillId="0" borderId="77" xfId="49" applyNumberFormat="1" applyFont="1" applyBorder="1" applyAlignment="1">
      <alignment horizontal="center" vertical="center"/>
    </xf>
    <xf numFmtId="38" fontId="10" fillId="0" borderId="77" xfId="49" applyFont="1" applyFill="1" applyBorder="1" applyAlignment="1">
      <alignment vertical="center"/>
    </xf>
    <xf numFmtId="38" fontId="10" fillId="33" borderId="77" xfId="49" applyFont="1" applyFill="1" applyBorder="1" applyAlignment="1">
      <alignment vertical="center"/>
    </xf>
    <xf numFmtId="38" fontId="10" fillId="0" borderId="48" xfId="49" applyFont="1" applyFill="1" applyBorder="1" applyAlignment="1">
      <alignment horizontal="right" vertical="center"/>
    </xf>
    <xf numFmtId="38" fontId="9" fillId="0" borderId="78" xfId="49" applyFont="1" applyFill="1" applyBorder="1" applyAlignment="1">
      <alignment horizontal="center"/>
    </xf>
    <xf numFmtId="38" fontId="10" fillId="0" borderId="67" xfId="49" applyFont="1" applyFill="1" applyBorder="1" applyAlignment="1">
      <alignment horizontal="center"/>
    </xf>
    <xf numFmtId="38" fontId="10" fillId="0" borderId="78" xfId="49" applyFont="1" applyFill="1" applyBorder="1" applyAlignment="1">
      <alignment horizontal="center"/>
    </xf>
    <xf numFmtId="38" fontId="10" fillId="34" borderId="108" xfId="49" applyFont="1" applyFill="1" applyBorder="1" applyAlignment="1">
      <alignment vertical="center"/>
    </xf>
    <xf numFmtId="38" fontId="10" fillId="33" borderId="13" xfId="49" applyFont="1" applyFill="1" applyBorder="1" applyAlignment="1">
      <alignment vertical="center"/>
    </xf>
    <xf numFmtId="38" fontId="6" fillId="36" borderId="99" xfId="49" applyFont="1" applyFill="1" applyBorder="1" applyAlignment="1">
      <alignment horizontal="center" vertical="center"/>
    </xf>
    <xf numFmtId="38" fontId="6" fillId="36" borderId="84" xfId="49" applyFont="1" applyFill="1" applyBorder="1" applyAlignment="1">
      <alignment horizontal="center" vertical="center"/>
    </xf>
    <xf numFmtId="38" fontId="6" fillId="36" borderId="109" xfId="49" applyFont="1" applyFill="1" applyBorder="1" applyAlignment="1">
      <alignment horizontal="center" vertical="center"/>
    </xf>
    <xf numFmtId="38" fontId="6" fillId="36" borderId="110" xfId="49" applyFont="1" applyFill="1" applyBorder="1" applyAlignment="1">
      <alignment horizontal="center" vertical="center"/>
    </xf>
    <xf numFmtId="38" fontId="6" fillId="36" borderId="22" xfId="49" applyFont="1" applyFill="1" applyBorder="1" applyAlignment="1">
      <alignment horizontal="center" vertical="center"/>
    </xf>
    <xf numFmtId="55" fontId="6" fillId="36" borderId="111" xfId="49" applyNumberFormat="1" applyFont="1" applyFill="1" applyBorder="1" applyAlignment="1">
      <alignment horizontal="center" vertical="center"/>
    </xf>
    <xf numFmtId="38" fontId="10" fillId="44" borderId="31" xfId="49" applyFont="1" applyFill="1" applyBorder="1" applyAlignment="1">
      <alignment vertical="center"/>
    </xf>
    <xf numFmtId="38" fontId="9" fillId="0" borderId="68" xfId="49" applyFont="1" applyFill="1" applyBorder="1" applyAlignment="1">
      <alignment horizontal="right" vertical="center"/>
    </xf>
    <xf numFmtId="38" fontId="9" fillId="0" borderId="93" xfId="49" applyFont="1" applyFill="1" applyBorder="1" applyAlignment="1">
      <alignment horizontal="right" vertical="center"/>
    </xf>
    <xf numFmtId="38" fontId="9" fillId="0" borderId="72" xfId="49" applyFont="1" applyFill="1" applyBorder="1" applyAlignment="1">
      <alignment horizontal="right" vertical="center"/>
    </xf>
    <xf numFmtId="38" fontId="9" fillId="0" borderId="70" xfId="49" applyFont="1" applyFill="1" applyBorder="1" applyAlignment="1">
      <alignment horizontal="right" vertical="center"/>
    </xf>
    <xf numFmtId="38" fontId="10" fillId="0" borderId="77" xfId="49" applyFont="1" applyFill="1" applyBorder="1" applyAlignment="1">
      <alignment horizontal="center"/>
    </xf>
    <xf numFmtId="38" fontId="10" fillId="0" borderId="75" xfId="49" applyFont="1" applyFill="1" applyBorder="1" applyAlignment="1">
      <alignment horizontal="center"/>
    </xf>
    <xf numFmtId="38" fontId="10" fillId="0" borderId="0" xfId="49" applyFont="1" applyFill="1" applyBorder="1" applyAlignment="1">
      <alignment horizontal="center"/>
    </xf>
    <xf numFmtId="38" fontId="10" fillId="0" borderId="94" xfId="49" applyFont="1" applyFill="1" applyBorder="1" applyAlignment="1">
      <alignment horizontal="center"/>
    </xf>
    <xf numFmtId="38" fontId="10" fillId="0" borderId="15" xfId="49" applyFont="1" applyFill="1" applyBorder="1" applyAlignment="1">
      <alignment horizontal="center"/>
    </xf>
    <xf numFmtId="38" fontId="9" fillId="0" borderId="78" xfId="49" applyFont="1" applyFill="1" applyBorder="1" applyAlignment="1">
      <alignment/>
    </xf>
    <xf numFmtId="38" fontId="9" fillId="0" borderId="16" xfId="49" applyFont="1" applyFill="1" applyBorder="1" applyAlignment="1">
      <alignment horizontal="center"/>
    </xf>
    <xf numFmtId="38" fontId="9" fillId="0" borderId="68" xfId="49" applyFont="1" applyFill="1" applyBorder="1" applyAlignment="1">
      <alignment horizontal="center"/>
    </xf>
    <xf numFmtId="38" fontId="9" fillId="0" borderId="15" xfId="49" applyFont="1" applyFill="1" applyBorder="1" applyAlignment="1">
      <alignment horizontal="center"/>
    </xf>
    <xf numFmtId="38" fontId="9" fillId="35" borderId="95" xfId="49" applyFont="1" applyFill="1" applyBorder="1" applyAlignment="1">
      <alignment horizontal="right" vertical="center"/>
    </xf>
    <xf numFmtId="38" fontId="9" fillId="0" borderId="71" xfId="49" applyFont="1" applyFill="1" applyBorder="1" applyAlignment="1">
      <alignment horizontal="right" vertical="center"/>
    </xf>
    <xf numFmtId="38" fontId="9" fillId="0" borderId="78" xfId="49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horizontal="center"/>
    </xf>
    <xf numFmtId="38" fontId="9" fillId="0" borderId="95" xfId="49" applyFont="1" applyFill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49" fontId="6" fillId="36" borderId="100" xfId="49" applyNumberFormat="1" applyFont="1" applyFill="1" applyBorder="1" applyAlignment="1">
      <alignment horizontal="center" vertical="center"/>
    </xf>
    <xf numFmtId="49" fontId="6" fillId="36" borderId="24" xfId="49" applyNumberFormat="1" applyFont="1" applyFill="1" applyBorder="1" applyAlignment="1">
      <alignment horizontal="center" vertical="center"/>
    </xf>
    <xf numFmtId="49" fontId="6" fillId="36" borderId="112" xfId="49" applyNumberFormat="1" applyFont="1" applyFill="1" applyBorder="1" applyAlignment="1">
      <alignment horizontal="center" vertical="center"/>
    </xf>
    <xf numFmtId="49" fontId="6" fillId="36" borderId="113" xfId="49" applyNumberFormat="1" applyFont="1" applyFill="1" applyBorder="1" applyAlignment="1">
      <alignment horizontal="center" vertical="center"/>
    </xf>
    <xf numFmtId="38" fontId="9" fillId="33" borderId="43" xfId="49" applyFont="1" applyFill="1" applyBorder="1" applyAlignment="1">
      <alignment vertical="center"/>
    </xf>
    <xf numFmtId="38" fontId="11" fillId="0" borderId="114" xfId="49" applyFont="1" applyBorder="1" applyAlignment="1">
      <alignment horizontal="center" vertical="center"/>
    </xf>
    <xf numFmtId="38" fontId="11" fillId="0" borderId="115" xfId="49" applyFont="1" applyBorder="1" applyAlignment="1">
      <alignment horizontal="center" vertical="center"/>
    </xf>
    <xf numFmtId="38" fontId="11" fillId="0" borderId="116" xfId="49" applyFont="1" applyBorder="1" applyAlignment="1">
      <alignment horizontal="center" vertical="center"/>
    </xf>
    <xf numFmtId="38" fontId="6" fillId="0" borderId="101" xfId="49" applyFont="1" applyBorder="1" applyAlignment="1">
      <alignment horizontal="center" vertical="center"/>
    </xf>
    <xf numFmtId="38" fontId="6" fillId="0" borderId="75" xfId="49" applyFont="1" applyBorder="1" applyAlignment="1">
      <alignment horizontal="center" vertical="center"/>
    </xf>
    <xf numFmtId="38" fontId="6" fillId="0" borderId="77" xfId="49" applyFont="1" applyBorder="1" applyAlignment="1">
      <alignment horizontal="center" vertical="center"/>
    </xf>
    <xf numFmtId="38" fontId="6" fillId="0" borderId="117" xfId="49" applyFont="1" applyBorder="1" applyAlignment="1">
      <alignment horizontal="center" vertical="center"/>
    </xf>
    <xf numFmtId="38" fontId="6" fillId="0" borderId="96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 wrapText="1"/>
    </xf>
    <xf numFmtId="38" fontId="6" fillId="0" borderId="84" xfId="49" applyFont="1" applyBorder="1" applyAlignment="1">
      <alignment horizontal="center" vertical="center" wrapText="1"/>
    </xf>
    <xf numFmtId="38" fontId="6" fillId="0" borderId="96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/>
    </xf>
    <xf numFmtId="38" fontId="6" fillId="0" borderId="84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6" fillId="0" borderId="80" xfId="49" applyFont="1" applyBorder="1" applyAlignment="1">
      <alignment horizontal="center" vertical="center"/>
    </xf>
    <xf numFmtId="38" fontId="6" fillId="0" borderId="79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11" fillId="36" borderId="118" xfId="49" applyFont="1" applyFill="1" applyBorder="1" applyAlignment="1">
      <alignment horizontal="center" vertical="center" wrapText="1"/>
    </xf>
    <xf numFmtId="38" fontId="11" fillId="36" borderId="115" xfId="49" applyFont="1" applyFill="1" applyBorder="1" applyAlignment="1">
      <alignment horizontal="center" vertical="center" wrapText="1"/>
    </xf>
    <xf numFmtId="38" fontId="11" fillId="36" borderId="119" xfId="49" applyFont="1" applyFill="1" applyBorder="1" applyAlignment="1">
      <alignment horizontal="center" vertical="center" wrapText="1"/>
    </xf>
    <xf numFmtId="38" fontId="9" fillId="0" borderId="69" xfId="49" applyFont="1" applyFill="1" applyBorder="1" applyAlignment="1">
      <alignment horizontal="center"/>
    </xf>
    <xf numFmtId="38" fontId="9" fillId="0" borderId="67" xfId="49" applyFont="1" applyFill="1" applyBorder="1" applyAlignment="1">
      <alignment horizontal="center"/>
    </xf>
    <xf numFmtId="38" fontId="9" fillId="0" borderId="74" xfId="49" applyFont="1" applyFill="1" applyBorder="1" applyAlignment="1">
      <alignment horizontal="center"/>
    </xf>
    <xf numFmtId="38" fontId="11" fillId="0" borderId="118" xfId="49" applyFont="1" applyBorder="1" applyAlignment="1">
      <alignment horizontal="center" vertical="center"/>
    </xf>
    <xf numFmtId="38" fontId="6" fillId="0" borderId="43" xfId="49" applyFont="1" applyBorder="1" applyAlignment="1">
      <alignment horizontal="center" vertical="center"/>
    </xf>
    <xf numFmtId="38" fontId="6" fillId="0" borderId="120" xfId="49" applyFont="1" applyBorder="1" applyAlignment="1">
      <alignment horizontal="center" vertical="center"/>
    </xf>
    <xf numFmtId="38" fontId="6" fillId="0" borderId="121" xfId="49" applyFont="1" applyBorder="1" applyAlignment="1">
      <alignment horizontal="center" vertical="center"/>
    </xf>
    <xf numFmtId="38" fontId="6" fillId="0" borderId="122" xfId="49" applyFont="1" applyBorder="1" applyAlignment="1">
      <alignment horizontal="center" vertical="center"/>
    </xf>
    <xf numFmtId="38" fontId="11" fillId="0" borderId="119" xfId="49" applyFont="1" applyBorder="1" applyAlignment="1">
      <alignment horizontal="center" vertical="center"/>
    </xf>
    <xf numFmtId="38" fontId="11" fillId="0" borderId="118" xfId="49" applyFont="1" applyBorder="1" applyAlignment="1">
      <alignment horizontal="center" vertical="center" wrapText="1"/>
    </xf>
    <xf numFmtId="38" fontId="11" fillId="0" borderId="115" xfId="49" applyFont="1" applyBorder="1" applyAlignment="1">
      <alignment horizontal="center" vertical="center" wrapText="1"/>
    </xf>
    <xf numFmtId="38" fontId="11" fillId="0" borderId="116" xfId="49" applyFont="1" applyBorder="1" applyAlignment="1">
      <alignment horizontal="center" vertical="center" wrapText="1"/>
    </xf>
    <xf numFmtId="38" fontId="9" fillId="0" borderId="27" xfId="49" applyFont="1" applyFill="1" applyBorder="1" applyAlignment="1">
      <alignment horizontal="center"/>
    </xf>
    <xf numFmtId="38" fontId="9" fillId="0" borderId="17" xfId="49" applyFont="1" applyFill="1" applyBorder="1" applyAlignment="1">
      <alignment horizontal="center"/>
    </xf>
    <xf numFmtId="38" fontId="9" fillId="0" borderId="16" xfId="49" applyFont="1" applyFill="1" applyBorder="1" applyAlignment="1">
      <alignment horizontal="center"/>
    </xf>
    <xf numFmtId="38" fontId="9" fillId="0" borderId="78" xfId="49" applyFont="1" applyFill="1" applyBorder="1" applyAlignment="1">
      <alignment horizontal="center"/>
    </xf>
    <xf numFmtId="38" fontId="10" fillId="0" borderId="123" xfId="49" applyFont="1" applyBorder="1" applyAlignment="1">
      <alignment horizontal="center"/>
    </xf>
    <xf numFmtId="38" fontId="10" fillId="0" borderId="124" xfId="49" applyFont="1" applyBorder="1" applyAlignment="1">
      <alignment horizontal="center"/>
    </xf>
    <xf numFmtId="38" fontId="10" fillId="0" borderId="125" xfId="49" applyFont="1" applyBorder="1" applyAlignment="1">
      <alignment horizontal="center"/>
    </xf>
    <xf numFmtId="38" fontId="10" fillId="0" borderId="126" xfId="49" applyFont="1" applyBorder="1" applyAlignment="1">
      <alignment horizontal="center"/>
    </xf>
    <xf numFmtId="38" fontId="10" fillId="0" borderId="127" xfId="49" applyFont="1" applyBorder="1" applyAlignment="1">
      <alignment horizontal="center"/>
    </xf>
    <xf numFmtId="38" fontId="10" fillId="0" borderId="128" xfId="49" applyFont="1" applyBorder="1" applyAlignment="1">
      <alignment horizontal="center"/>
    </xf>
    <xf numFmtId="38" fontId="10" fillId="0" borderId="69" xfId="49" applyFont="1" applyFill="1" applyBorder="1" applyAlignment="1">
      <alignment horizontal="center"/>
    </xf>
    <xf numFmtId="38" fontId="10" fillId="0" borderId="67" xfId="49" applyFont="1" applyFill="1" applyBorder="1" applyAlignment="1">
      <alignment horizontal="center"/>
    </xf>
    <xf numFmtId="38" fontId="10" fillId="0" borderId="74" xfId="49" applyFont="1" applyFill="1" applyBorder="1" applyAlignment="1">
      <alignment horizontal="center"/>
    </xf>
    <xf numFmtId="38" fontId="10" fillId="0" borderId="69" xfId="49" applyFont="1" applyBorder="1" applyAlignment="1">
      <alignment horizontal="center"/>
    </xf>
    <xf numFmtId="38" fontId="10" fillId="0" borderId="78" xfId="49" applyFont="1" applyBorder="1" applyAlignment="1">
      <alignment horizontal="center"/>
    </xf>
    <xf numFmtId="38" fontId="10" fillId="0" borderId="78" xfId="49" applyFont="1" applyFill="1" applyBorder="1" applyAlignment="1">
      <alignment horizontal="center"/>
    </xf>
    <xf numFmtId="38" fontId="10" fillId="0" borderId="74" xfId="49" applyFont="1" applyBorder="1" applyAlignment="1">
      <alignment horizontal="center"/>
    </xf>
    <xf numFmtId="38" fontId="8" fillId="0" borderId="17" xfId="49" applyFont="1" applyBorder="1" applyAlignment="1">
      <alignment horizontal="center" vertical="center"/>
    </xf>
    <xf numFmtId="38" fontId="10" fillId="0" borderId="67" xfId="49" applyFont="1" applyBorder="1" applyAlignment="1">
      <alignment horizontal="center"/>
    </xf>
    <xf numFmtId="38" fontId="9" fillId="38" borderId="69" xfId="49" applyFont="1" applyFill="1" applyBorder="1" applyAlignment="1">
      <alignment horizontal="center"/>
    </xf>
    <xf numFmtId="38" fontId="9" fillId="38" borderId="67" xfId="49" applyFont="1" applyFill="1" applyBorder="1" applyAlignment="1">
      <alignment horizontal="center"/>
    </xf>
    <xf numFmtId="38" fontId="9" fillId="38" borderId="78" xfId="49" applyFont="1" applyFill="1" applyBorder="1" applyAlignment="1">
      <alignment horizontal="center"/>
    </xf>
    <xf numFmtId="38" fontId="9" fillId="0" borderId="27" xfId="49" applyFont="1" applyBorder="1" applyAlignment="1">
      <alignment horizontal="center"/>
    </xf>
    <xf numFmtId="38" fontId="9" fillId="0" borderId="17" xfId="49" applyFont="1" applyBorder="1" applyAlignment="1">
      <alignment horizontal="center"/>
    </xf>
    <xf numFmtId="38" fontId="9" fillId="0" borderId="16" xfId="49" applyFont="1" applyBorder="1" applyAlignment="1">
      <alignment horizontal="center"/>
    </xf>
    <xf numFmtId="38" fontId="11" fillId="42" borderId="118" xfId="49" applyFont="1" applyFill="1" applyBorder="1" applyAlignment="1">
      <alignment horizontal="center" vertical="center" wrapText="1"/>
    </xf>
    <xf numFmtId="38" fontId="11" fillId="42" borderId="115" xfId="49" applyFont="1" applyFill="1" applyBorder="1" applyAlignment="1">
      <alignment horizontal="center" vertical="center" wrapText="1"/>
    </xf>
    <xf numFmtId="38" fontId="11" fillId="42" borderId="1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429"/>
  <sheetViews>
    <sheetView tabSelected="1" zoomScale="50" zoomScaleNormal="50" zoomScaleSheetLayoutView="45" zoomScalePageLayoutView="0" workbookViewId="0" topLeftCell="A1">
      <pane xSplit="1" topLeftCell="B1" activePane="topRight" state="frozen"/>
      <selection pane="topLeft" activeCell="AJ48" sqref="AJ48"/>
      <selection pane="topRight" activeCell="A1" sqref="A1:AT1"/>
    </sheetView>
  </sheetViews>
  <sheetFormatPr defaultColWidth="9.00390625" defaultRowHeight="13.5"/>
  <cols>
    <col min="1" max="1" width="31.00390625" style="1" customWidth="1"/>
    <col min="2" max="2" width="15.00390625" style="1" hidden="1" customWidth="1"/>
    <col min="3" max="3" width="16.75390625" style="133" hidden="1" customWidth="1"/>
    <col min="4" max="4" width="9.375" style="127" hidden="1" customWidth="1"/>
    <col min="5" max="5" width="12.125" style="1" hidden="1" customWidth="1"/>
    <col min="6" max="6" width="13.125" style="1" bestFit="1" customWidth="1"/>
    <col min="7" max="8" width="15.00390625" style="1" hidden="1" customWidth="1"/>
    <col min="9" max="9" width="13.125" style="1" bestFit="1" customWidth="1"/>
    <col min="10" max="10" width="15.00390625" style="1" hidden="1" customWidth="1"/>
    <col min="11" max="11" width="16.75390625" style="1" hidden="1" customWidth="1"/>
    <col min="12" max="12" width="15.00390625" style="1" hidden="1" customWidth="1"/>
    <col min="13" max="13" width="13.125" style="1" bestFit="1" customWidth="1"/>
    <col min="14" max="14" width="15.00390625" style="1" hidden="1" customWidth="1"/>
    <col min="15" max="15" width="14.50390625" style="1" hidden="1" customWidth="1"/>
    <col min="16" max="16" width="16.375" style="1" hidden="1" customWidth="1"/>
    <col min="17" max="17" width="15.00390625" style="1" hidden="1" customWidth="1"/>
    <col min="18" max="18" width="13.125" style="1" bestFit="1" customWidth="1"/>
    <col min="19" max="19" width="15.00390625" style="1" hidden="1" customWidth="1"/>
    <col min="20" max="20" width="16.75390625" style="1" hidden="1" customWidth="1"/>
    <col min="21" max="21" width="15.25390625" style="1" hidden="1" customWidth="1"/>
    <col min="22" max="22" width="13.125" style="1" bestFit="1" customWidth="1"/>
    <col min="23" max="23" width="15.375" style="1" hidden="1" customWidth="1"/>
    <col min="24" max="24" width="16.75390625" style="1" hidden="1" customWidth="1"/>
    <col min="25" max="25" width="15.00390625" style="1" hidden="1" customWidth="1"/>
    <col min="26" max="26" width="13.125" style="1" bestFit="1" customWidth="1"/>
    <col min="27" max="28" width="13.625" style="1" hidden="1" customWidth="1"/>
    <col min="29" max="29" width="13.25390625" style="1" bestFit="1" customWidth="1"/>
    <col min="30" max="32" width="16.875" style="1" hidden="1" customWidth="1"/>
    <col min="33" max="33" width="13.25390625" style="1" customWidth="1"/>
    <col min="34" max="37" width="16.75390625" style="1" hidden="1" customWidth="1"/>
    <col min="38" max="38" width="13.25390625" style="1" customWidth="1"/>
    <col min="39" max="39" width="12.875" style="1" customWidth="1"/>
    <col min="40" max="42" width="13.00390625" style="1" customWidth="1"/>
    <col min="43" max="43" width="12.875" style="1" customWidth="1"/>
    <col min="44" max="44" width="13.00390625" style="1" customWidth="1"/>
    <col min="45" max="45" width="15.00390625" style="1" customWidth="1"/>
    <col min="46" max="46" width="15.75390625" style="1" customWidth="1"/>
    <col min="47" max="47" width="20.75390625" style="1" customWidth="1"/>
    <col min="48" max="48" width="4.50390625" style="1" customWidth="1"/>
    <col min="49" max="49" width="3.875" style="1" customWidth="1"/>
    <col min="50" max="50" width="12.125" style="1" customWidth="1"/>
    <col min="51" max="65" width="3.875" style="1" customWidth="1"/>
    <col min="66" max="16384" width="9.00390625" style="1" customWidth="1"/>
  </cols>
  <sheetData>
    <row r="1" spans="1:46" ht="40.5" customHeight="1">
      <c r="A1" s="340" t="s">
        <v>98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</row>
    <row r="2" spans="1:46" ht="40.5" customHeight="1" thickBo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</row>
    <row r="3" spans="1:46" s="2" customFormat="1" ht="26.25" customHeight="1">
      <c r="A3" s="341" t="s">
        <v>2</v>
      </c>
      <c r="B3" s="341" t="s">
        <v>3</v>
      </c>
      <c r="C3" s="352" t="s">
        <v>26</v>
      </c>
      <c r="D3" s="19"/>
      <c r="E3" s="327" t="s">
        <v>13</v>
      </c>
      <c r="F3" s="329"/>
      <c r="G3" s="356" t="s">
        <v>19</v>
      </c>
      <c r="H3" s="357"/>
      <c r="I3" s="358"/>
      <c r="J3" s="350" t="s">
        <v>14</v>
      </c>
      <c r="K3" s="328"/>
      <c r="L3" s="328"/>
      <c r="M3" s="329"/>
      <c r="N3" s="350" t="s">
        <v>15</v>
      </c>
      <c r="O3" s="328"/>
      <c r="P3" s="328"/>
      <c r="Q3" s="328"/>
      <c r="R3" s="329"/>
      <c r="S3" s="350" t="s">
        <v>16</v>
      </c>
      <c r="T3" s="328"/>
      <c r="U3" s="328"/>
      <c r="V3" s="329"/>
      <c r="W3" s="350" t="s">
        <v>17</v>
      </c>
      <c r="X3" s="328"/>
      <c r="Y3" s="328"/>
      <c r="Z3" s="329"/>
      <c r="AA3" s="350" t="s">
        <v>18</v>
      </c>
      <c r="AB3" s="328"/>
      <c r="AC3" s="329"/>
      <c r="AD3" s="350" t="s">
        <v>27</v>
      </c>
      <c r="AE3" s="328"/>
      <c r="AF3" s="328"/>
      <c r="AG3" s="329"/>
      <c r="AH3" s="356" t="s">
        <v>49</v>
      </c>
      <c r="AI3" s="357"/>
      <c r="AJ3" s="357"/>
      <c r="AK3" s="357"/>
      <c r="AL3" s="358"/>
      <c r="AM3" s="344" t="s">
        <v>59</v>
      </c>
      <c r="AN3" s="345"/>
      <c r="AO3" s="345"/>
      <c r="AP3" s="345"/>
      <c r="AQ3" s="345"/>
      <c r="AR3" s="345"/>
      <c r="AS3" s="346"/>
      <c r="AT3" s="341" t="s">
        <v>3</v>
      </c>
    </row>
    <row r="4" spans="1:46" s="2" customFormat="1" ht="17.25">
      <c r="A4" s="342"/>
      <c r="B4" s="342"/>
      <c r="C4" s="353"/>
      <c r="D4" s="20" t="s">
        <v>36</v>
      </c>
      <c r="E4" s="333" t="s">
        <v>20</v>
      </c>
      <c r="F4" s="334"/>
      <c r="G4" s="335" t="s">
        <v>38</v>
      </c>
      <c r="H4" s="336"/>
      <c r="I4" s="337"/>
      <c r="J4" s="338" t="s">
        <v>39</v>
      </c>
      <c r="K4" s="339"/>
      <c r="L4" s="339"/>
      <c r="M4" s="334"/>
      <c r="N4" s="338" t="s">
        <v>40</v>
      </c>
      <c r="O4" s="339"/>
      <c r="P4" s="339"/>
      <c r="Q4" s="339"/>
      <c r="R4" s="334"/>
      <c r="S4" s="338" t="s">
        <v>41</v>
      </c>
      <c r="T4" s="339"/>
      <c r="U4" s="339"/>
      <c r="V4" s="334"/>
      <c r="W4" s="338" t="s">
        <v>42</v>
      </c>
      <c r="X4" s="339"/>
      <c r="Y4" s="339"/>
      <c r="Z4" s="334"/>
      <c r="AA4" s="338" t="s">
        <v>24</v>
      </c>
      <c r="AB4" s="339"/>
      <c r="AC4" s="334"/>
      <c r="AD4" s="21" t="s">
        <v>28</v>
      </c>
      <c r="AE4" s="22" t="s">
        <v>29</v>
      </c>
      <c r="AF4" s="21" t="s">
        <v>45</v>
      </c>
      <c r="AG4" s="22" t="s">
        <v>46</v>
      </c>
      <c r="AH4" s="21" t="s">
        <v>50</v>
      </c>
      <c r="AI4" s="22" t="s">
        <v>51</v>
      </c>
      <c r="AJ4" s="22" t="s">
        <v>52</v>
      </c>
      <c r="AK4" s="21" t="s">
        <v>54</v>
      </c>
      <c r="AL4" s="22" t="s">
        <v>53</v>
      </c>
      <c r="AM4" s="296" t="s">
        <v>58</v>
      </c>
      <c r="AN4" s="297" t="s">
        <v>60</v>
      </c>
      <c r="AO4" s="296" t="s">
        <v>62</v>
      </c>
      <c r="AP4" s="297" t="s">
        <v>63</v>
      </c>
      <c r="AQ4" s="298" t="s">
        <v>82</v>
      </c>
      <c r="AR4" s="299" t="s">
        <v>86</v>
      </c>
      <c r="AS4" s="300" t="s">
        <v>103</v>
      </c>
      <c r="AT4" s="342"/>
    </row>
    <row r="5" spans="1:46" s="2" customFormat="1" ht="18" thickBot="1">
      <c r="A5" s="343"/>
      <c r="B5" s="343"/>
      <c r="C5" s="354"/>
      <c r="D5" s="24"/>
      <c r="E5" s="25"/>
      <c r="F5" s="16" t="s">
        <v>4</v>
      </c>
      <c r="G5" s="26">
        <v>36739</v>
      </c>
      <c r="H5" s="27">
        <v>36923</v>
      </c>
      <c r="I5" s="6" t="s">
        <v>4</v>
      </c>
      <c r="J5" s="28">
        <v>37073</v>
      </c>
      <c r="K5" s="29">
        <v>37196</v>
      </c>
      <c r="L5" s="30">
        <v>37288</v>
      </c>
      <c r="M5" s="15" t="s">
        <v>4</v>
      </c>
      <c r="N5" s="15">
        <v>37377</v>
      </c>
      <c r="O5" s="15">
        <v>37500</v>
      </c>
      <c r="P5" s="15">
        <v>37591</v>
      </c>
      <c r="Q5" s="15">
        <v>37681</v>
      </c>
      <c r="R5" s="15" t="s">
        <v>4</v>
      </c>
      <c r="S5" s="15">
        <v>37773</v>
      </c>
      <c r="T5" s="15">
        <v>37926</v>
      </c>
      <c r="U5" s="15">
        <v>38047</v>
      </c>
      <c r="V5" s="15" t="s">
        <v>4</v>
      </c>
      <c r="W5" s="16">
        <v>38139</v>
      </c>
      <c r="X5" s="15">
        <v>38322</v>
      </c>
      <c r="Y5" s="15">
        <v>38412</v>
      </c>
      <c r="Z5" s="15" t="s">
        <v>4</v>
      </c>
      <c r="AA5" s="15">
        <v>38504</v>
      </c>
      <c r="AB5" s="15">
        <v>38718</v>
      </c>
      <c r="AC5" s="15" t="s">
        <v>4</v>
      </c>
      <c r="AD5" s="6">
        <v>38808</v>
      </c>
      <c r="AE5" s="31">
        <v>38991</v>
      </c>
      <c r="AF5" s="136">
        <v>39142</v>
      </c>
      <c r="AG5" s="15" t="s">
        <v>37</v>
      </c>
      <c r="AH5" s="6">
        <v>39264</v>
      </c>
      <c r="AI5" s="31">
        <v>39417</v>
      </c>
      <c r="AJ5" s="31">
        <v>39508</v>
      </c>
      <c r="AK5" s="136">
        <v>39508</v>
      </c>
      <c r="AL5" s="15" t="s">
        <v>37</v>
      </c>
      <c r="AM5" s="322" t="s">
        <v>99</v>
      </c>
      <c r="AN5" s="323" t="s">
        <v>100</v>
      </c>
      <c r="AO5" s="322" t="s">
        <v>101</v>
      </c>
      <c r="AP5" s="323" t="s">
        <v>101</v>
      </c>
      <c r="AQ5" s="324" t="s">
        <v>102</v>
      </c>
      <c r="AR5" s="325" t="s">
        <v>102</v>
      </c>
      <c r="AS5" s="301" t="s">
        <v>4</v>
      </c>
      <c r="AT5" s="343"/>
    </row>
    <row r="6" spans="1:46" s="2" customFormat="1" ht="53.25" customHeight="1">
      <c r="A6" s="326" t="s">
        <v>88</v>
      </c>
      <c r="B6" s="33">
        <f>AT6</f>
        <v>138759</v>
      </c>
      <c r="C6" s="34">
        <f>B6</f>
        <v>138759</v>
      </c>
      <c r="D6" s="134">
        <f>C6/$B$32</f>
        <v>0.06287302240354659</v>
      </c>
      <c r="E6" s="35">
        <v>1051</v>
      </c>
      <c r="F6" s="36">
        <f>SUM(E6)</f>
        <v>1051</v>
      </c>
      <c r="G6" s="37">
        <v>3027</v>
      </c>
      <c r="H6" s="38">
        <v>2960</v>
      </c>
      <c r="I6" s="39">
        <f>SUM(G6:H6)</f>
        <v>5987</v>
      </c>
      <c r="J6" s="40">
        <v>3684</v>
      </c>
      <c r="K6" s="41">
        <v>0</v>
      </c>
      <c r="L6" s="42">
        <v>1295</v>
      </c>
      <c r="M6" s="39">
        <f>SUM(J6:L6)</f>
        <v>4979</v>
      </c>
      <c r="N6" s="40">
        <v>0</v>
      </c>
      <c r="O6" s="41">
        <v>1784</v>
      </c>
      <c r="P6" s="41">
        <v>7216</v>
      </c>
      <c r="Q6" s="43">
        <v>1361</v>
      </c>
      <c r="R6" s="39">
        <f>SUM(N6:Q6)</f>
        <v>10361</v>
      </c>
      <c r="S6" s="40">
        <v>1036</v>
      </c>
      <c r="T6" s="44">
        <v>0</v>
      </c>
      <c r="U6" s="43">
        <v>3335</v>
      </c>
      <c r="V6" s="39">
        <f>SUM(S6:U6)</f>
        <v>4371</v>
      </c>
      <c r="W6" s="45">
        <v>4588</v>
      </c>
      <c r="X6" s="44">
        <v>0</v>
      </c>
      <c r="Y6" s="43">
        <v>16013</v>
      </c>
      <c r="Z6" s="39">
        <f>SUM(W6:Y6)</f>
        <v>20601</v>
      </c>
      <c r="AA6" s="40">
        <v>13442</v>
      </c>
      <c r="AB6" s="43">
        <v>2965</v>
      </c>
      <c r="AC6" s="39">
        <f aca="true" t="shared" si="0" ref="AC6:AC31">SUM(AA6:AB6)</f>
        <v>16407</v>
      </c>
      <c r="AD6" s="40">
        <v>1997</v>
      </c>
      <c r="AE6" s="43">
        <v>1558</v>
      </c>
      <c r="AF6" s="137">
        <v>871</v>
      </c>
      <c r="AG6" s="215">
        <f>AD6+AE6+AF6</f>
        <v>4426</v>
      </c>
      <c r="AH6" s="217">
        <v>398</v>
      </c>
      <c r="AI6" s="199">
        <v>904</v>
      </c>
      <c r="AJ6" s="199">
        <v>66032</v>
      </c>
      <c r="AK6" s="41">
        <v>90</v>
      </c>
      <c r="AL6" s="218">
        <f>AH6+AI6+AJ6+AK6</f>
        <v>67424</v>
      </c>
      <c r="AM6" s="232">
        <v>774</v>
      </c>
      <c r="AN6" s="240"/>
      <c r="AO6" s="240"/>
      <c r="AP6" s="240"/>
      <c r="AQ6" s="257">
        <v>2178</v>
      </c>
      <c r="AR6" s="279">
        <v>200</v>
      </c>
      <c r="AS6" s="302">
        <f>AM6+AN6+AO6+AP6+AQ6+AR6</f>
        <v>3152</v>
      </c>
      <c r="AT6" s="223">
        <f>SUM(F6,I6,M6,R6,V6,Z6,AC6,AG6,AL6,AS6)</f>
        <v>138759</v>
      </c>
    </row>
    <row r="7" spans="1:50" s="4" customFormat="1" ht="53.25" customHeight="1">
      <c r="A7" s="46" t="s">
        <v>75</v>
      </c>
      <c r="B7" s="47">
        <f aca="true" t="shared" si="1" ref="B7:B30">AT7</f>
        <v>41519</v>
      </c>
      <c r="C7" s="34">
        <f aca="true" t="shared" si="2" ref="C7:C21">B7</f>
        <v>41519</v>
      </c>
      <c r="D7" s="134">
        <f aca="true" t="shared" si="3" ref="D7:D21">C7/$B$32</f>
        <v>0.018812653717401037</v>
      </c>
      <c r="E7" s="48">
        <v>1208</v>
      </c>
      <c r="F7" s="49">
        <f>SUM(E7)</f>
        <v>1208</v>
      </c>
      <c r="G7" s="50">
        <v>947</v>
      </c>
      <c r="H7" s="51">
        <v>13504</v>
      </c>
      <c r="I7" s="52">
        <f>SUM(G7:H7)</f>
        <v>14451</v>
      </c>
      <c r="J7" s="53">
        <v>0</v>
      </c>
      <c r="K7" s="51">
        <v>2427</v>
      </c>
      <c r="L7" s="54">
        <v>1275</v>
      </c>
      <c r="M7" s="52">
        <f>SUM(J7:L7)</f>
        <v>3702</v>
      </c>
      <c r="N7" s="53">
        <v>0</v>
      </c>
      <c r="O7" s="51">
        <v>5129</v>
      </c>
      <c r="P7" s="51">
        <v>0</v>
      </c>
      <c r="Q7" s="54">
        <v>0</v>
      </c>
      <c r="R7" s="52">
        <f>SUM(N7:Q7)</f>
        <v>5129</v>
      </c>
      <c r="S7" s="53">
        <v>2847</v>
      </c>
      <c r="T7" s="55">
        <v>0</v>
      </c>
      <c r="U7" s="54">
        <v>0</v>
      </c>
      <c r="V7" s="52">
        <f>SUM(S7:U7)</f>
        <v>2847</v>
      </c>
      <c r="W7" s="56">
        <v>2726</v>
      </c>
      <c r="X7" s="55">
        <v>0</v>
      </c>
      <c r="Y7" s="54">
        <v>3435</v>
      </c>
      <c r="Z7" s="52">
        <f>SUM(W7:Y7)</f>
        <v>6161</v>
      </c>
      <c r="AA7" s="53">
        <v>0</v>
      </c>
      <c r="AB7" s="54">
        <v>0</v>
      </c>
      <c r="AC7" s="52">
        <f t="shared" si="0"/>
        <v>0</v>
      </c>
      <c r="AD7" s="53">
        <v>1063</v>
      </c>
      <c r="AE7" s="54">
        <v>2090</v>
      </c>
      <c r="AF7" s="138">
        <v>768</v>
      </c>
      <c r="AG7" s="52">
        <f aca="true" t="shared" si="4" ref="AG7:AG31">AD7+AE7+AF7</f>
        <v>3921</v>
      </c>
      <c r="AH7" s="50">
        <v>625</v>
      </c>
      <c r="AI7" s="200">
        <v>2166</v>
      </c>
      <c r="AJ7" s="200"/>
      <c r="AK7" s="51">
        <v>212</v>
      </c>
      <c r="AL7" s="52">
        <f aca="true" t="shared" si="5" ref="AL7:AL30">AH7+AI7+AJ7+AK7</f>
        <v>3003</v>
      </c>
      <c r="AM7" s="50">
        <v>239</v>
      </c>
      <c r="AN7" s="48"/>
      <c r="AO7" s="48"/>
      <c r="AP7" s="48"/>
      <c r="AQ7" s="138">
        <v>758</v>
      </c>
      <c r="AR7" s="54">
        <v>100</v>
      </c>
      <c r="AS7" s="47">
        <f aca="true" t="shared" si="6" ref="AS7:AS31">AM7+AN7+AO7+AP7+AQ7+AR7</f>
        <v>1097</v>
      </c>
      <c r="AT7" s="224">
        <f aca="true" t="shared" si="7" ref="AT7:AT31">SUM(F7,I7,M7,R7,V7,Z7,AC7,AG7,AL7,AS7)</f>
        <v>41519</v>
      </c>
      <c r="AX7" s="2"/>
    </row>
    <row r="8" spans="1:50" s="4" customFormat="1" ht="53.25" customHeight="1">
      <c r="A8" s="11" t="s">
        <v>10</v>
      </c>
      <c r="B8" s="33">
        <f t="shared" si="1"/>
        <v>41018</v>
      </c>
      <c r="C8" s="34">
        <f t="shared" si="2"/>
        <v>41018</v>
      </c>
      <c r="D8" s="134">
        <f t="shared" si="3"/>
        <v>0.018585645853232392</v>
      </c>
      <c r="E8" s="57" t="s">
        <v>22</v>
      </c>
      <c r="F8" s="58">
        <f>SUM(E8)</f>
        <v>0</v>
      </c>
      <c r="G8" s="59" t="s">
        <v>22</v>
      </c>
      <c r="H8" s="60" t="s">
        <v>22</v>
      </c>
      <c r="I8" s="61">
        <f>SUM(G8:H8)</f>
        <v>0</v>
      </c>
      <c r="J8" s="62" t="s">
        <v>22</v>
      </c>
      <c r="K8" s="60" t="s">
        <v>22</v>
      </c>
      <c r="L8" s="63" t="s">
        <v>22</v>
      </c>
      <c r="M8" s="61">
        <f>SUM(J8:L8)</f>
        <v>0</v>
      </c>
      <c r="N8" s="62" t="s">
        <v>22</v>
      </c>
      <c r="O8" s="60" t="s">
        <v>22</v>
      </c>
      <c r="P8" s="60" t="s">
        <v>22</v>
      </c>
      <c r="Q8" s="63" t="s">
        <v>22</v>
      </c>
      <c r="R8" s="61">
        <f>SUM(N8:Q8)</f>
        <v>0</v>
      </c>
      <c r="S8" s="62" t="s">
        <v>22</v>
      </c>
      <c r="T8" s="64">
        <v>2268</v>
      </c>
      <c r="U8" s="65">
        <f>1978+28</f>
        <v>2006</v>
      </c>
      <c r="V8" s="61">
        <f>SUM(S8:U8)</f>
        <v>4274</v>
      </c>
      <c r="W8" s="66">
        <v>0</v>
      </c>
      <c r="X8" s="67">
        <v>1422</v>
      </c>
      <c r="Y8" s="65">
        <v>1576</v>
      </c>
      <c r="Z8" s="61">
        <f>SUM(W8:Y8)</f>
        <v>2998</v>
      </c>
      <c r="AA8" s="68">
        <v>2295</v>
      </c>
      <c r="AB8" s="65">
        <v>11017</v>
      </c>
      <c r="AC8" s="61">
        <f t="shared" si="0"/>
        <v>13312</v>
      </c>
      <c r="AD8" s="68">
        <v>1032</v>
      </c>
      <c r="AE8" s="69">
        <v>2911</v>
      </c>
      <c r="AF8" s="137">
        <v>2151</v>
      </c>
      <c r="AG8" s="215">
        <f t="shared" si="4"/>
        <v>6094</v>
      </c>
      <c r="AH8" s="219">
        <v>1185</v>
      </c>
      <c r="AI8" s="201">
        <v>1679</v>
      </c>
      <c r="AJ8" s="202"/>
      <c r="AK8" s="207">
        <v>2525</v>
      </c>
      <c r="AL8" s="215">
        <f t="shared" si="5"/>
        <v>5389</v>
      </c>
      <c r="AM8" s="234">
        <v>5462</v>
      </c>
      <c r="AN8" s="242"/>
      <c r="AO8" s="242"/>
      <c r="AP8" s="242"/>
      <c r="AQ8" s="258">
        <v>3484</v>
      </c>
      <c r="AR8" s="280">
        <v>5</v>
      </c>
      <c r="AS8" s="302">
        <f t="shared" si="6"/>
        <v>8951</v>
      </c>
      <c r="AT8" s="223">
        <f t="shared" si="7"/>
        <v>41018</v>
      </c>
      <c r="AX8" s="2"/>
    </row>
    <row r="9" spans="1:50" s="4" customFormat="1" ht="53.25" customHeight="1">
      <c r="A9" s="10" t="s">
        <v>76</v>
      </c>
      <c r="B9" s="47">
        <f t="shared" si="1"/>
        <v>95185</v>
      </c>
      <c r="C9" s="34">
        <f t="shared" si="2"/>
        <v>95185</v>
      </c>
      <c r="D9" s="134">
        <f t="shared" si="3"/>
        <v>0.04312922864449572</v>
      </c>
      <c r="E9" s="70" t="s">
        <v>22</v>
      </c>
      <c r="F9" s="71">
        <f>SUM(E9)</f>
        <v>0</v>
      </c>
      <c r="G9" s="72" t="s">
        <v>22</v>
      </c>
      <c r="H9" s="73" t="s">
        <v>22</v>
      </c>
      <c r="I9" s="74">
        <f>SUM(G9:H9)</f>
        <v>0</v>
      </c>
      <c r="J9" s="75" t="s">
        <v>22</v>
      </c>
      <c r="K9" s="73" t="s">
        <v>22</v>
      </c>
      <c r="L9" s="76" t="s">
        <v>22</v>
      </c>
      <c r="M9" s="74">
        <f>SUM(J9:L9)</f>
        <v>0</v>
      </c>
      <c r="N9" s="75" t="s">
        <v>22</v>
      </c>
      <c r="O9" s="73" t="s">
        <v>22</v>
      </c>
      <c r="P9" s="73" t="s">
        <v>22</v>
      </c>
      <c r="Q9" s="76" t="s">
        <v>22</v>
      </c>
      <c r="R9" s="74">
        <f>SUM(N9:Q9)</f>
        <v>0</v>
      </c>
      <c r="S9" s="75" t="s">
        <v>22</v>
      </c>
      <c r="T9" s="77">
        <v>1648</v>
      </c>
      <c r="U9" s="78">
        <f>14112+2</f>
        <v>14114</v>
      </c>
      <c r="V9" s="74">
        <f>SUM(S9:U9)</f>
        <v>15762</v>
      </c>
      <c r="W9" s="56">
        <v>31259</v>
      </c>
      <c r="X9" s="55">
        <v>6348</v>
      </c>
      <c r="Y9" s="78">
        <v>1603</v>
      </c>
      <c r="Z9" s="74">
        <f>SUM(W9:Y9)</f>
        <v>39210</v>
      </c>
      <c r="AA9" s="79">
        <v>11861</v>
      </c>
      <c r="AB9" s="78">
        <v>7643</v>
      </c>
      <c r="AC9" s="74">
        <f t="shared" si="0"/>
        <v>19504</v>
      </c>
      <c r="AD9" s="79">
        <v>1745</v>
      </c>
      <c r="AE9" s="54">
        <v>0</v>
      </c>
      <c r="AF9" s="138">
        <v>3340</v>
      </c>
      <c r="AG9" s="52">
        <f t="shared" si="4"/>
        <v>5085</v>
      </c>
      <c r="AH9" s="220">
        <v>44</v>
      </c>
      <c r="AI9" s="203">
        <v>1653</v>
      </c>
      <c r="AJ9" s="200"/>
      <c r="AK9" s="51">
        <v>2971</v>
      </c>
      <c r="AL9" s="52">
        <f t="shared" si="5"/>
        <v>4668</v>
      </c>
      <c r="AM9" s="220">
        <v>418</v>
      </c>
      <c r="AN9" s="263"/>
      <c r="AO9" s="263"/>
      <c r="AP9" s="263">
        <v>3562</v>
      </c>
      <c r="AQ9" s="56">
        <v>5976</v>
      </c>
      <c r="AR9" s="281">
        <v>1000</v>
      </c>
      <c r="AS9" s="47">
        <f t="shared" si="6"/>
        <v>10956</v>
      </c>
      <c r="AT9" s="224">
        <f t="shared" si="7"/>
        <v>95185</v>
      </c>
      <c r="AX9" s="2"/>
    </row>
    <row r="10" spans="1:50" s="4" customFormat="1" ht="53.25" customHeight="1">
      <c r="A10" s="11" t="s">
        <v>30</v>
      </c>
      <c r="B10" s="33">
        <f t="shared" si="1"/>
        <v>72522</v>
      </c>
      <c r="C10" s="34">
        <f t="shared" si="2"/>
        <v>72522</v>
      </c>
      <c r="D10" s="134">
        <f t="shared" si="3"/>
        <v>0.03286040783480715</v>
      </c>
      <c r="E10" s="57" t="s">
        <v>22</v>
      </c>
      <c r="F10" s="172" t="s">
        <v>25</v>
      </c>
      <c r="G10" s="173" t="s">
        <v>22</v>
      </c>
      <c r="H10" s="174" t="s">
        <v>22</v>
      </c>
      <c r="I10" s="175" t="s">
        <v>25</v>
      </c>
      <c r="J10" s="176" t="s">
        <v>22</v>
      </c>
      <c r="K10" s="174" t="s">
        <v>22</v>
      </c>
      <c r="L10" s="177" t="s">
        <v>22</v>
      </c>
      <c r="M10" s="175" t="s">
        <v>25</v>
      </c>
      <c r="N10" s="176" t="s">
        <v>22</v>
      </c>
      <c r="O10" s="174" t="s">
        <v>22</v>
      </c>
      <c r="P10" s="174" t="s">
        <v>22</v>
      </c>
      <c r="Q10" s="177" t="s">
        <v>22</v>
      </c>
      <c r="R10" s="175" t="s">
        <v>25</v>
      </c>
      <c r="S10" s="176" t="s">
        <v>22</v>
      </c>
      <c r="T10" s="178" t="s">
        <v>25</v>
      </c>
      <c r="U10" s="179" t="s">
        <v>25</v>
      </c>
      <c r="V10" s="175" t="s">
        <v>25</v>
      </c>
      <c r="W10" s="180" t="s">
        <v>25</v>
      </c>
      <c r="X10" s="181" t="s">
        <v>25</v>
      </c>
      <c r="Y10" s="179" t="s">
        <v>25</v>
      </c>
      <c r="Z10" s="175" t="s">
        <v>25</v>
      </c>
      <c r="AA10" s="68" t="s">
        <v>22</v>
      </c>
      <c r="AB10" s="65">
        <v>6925</v>
      </c>
      <c r="AC10" s="61">
        <f t="shared" si="0"/>
        <v>6925</v>
      </c>
      <c r="AD10" s="68">
        <v>7028</v>
      </c>
      <c r="AE10" s="69">
        <v>0</v>
      </c>
      <c r="AF10" s="137">
        <v>2494</v>
      </c>
      <c r="AG10" s="215">
        <f t="shared" si="4"/>
        <v>9522</v>
      </c>
      <c r="AH10" s="219">
        <v>51770</v>
      </c>
      <c r="AI10" s="201">
        <v>3162</v>
      </c>
      <c r="AJ10" s="202"/>
      <c r="AK10" s="207">
        <v>402</v>
      </c>
      <c r="AL10" s="215">
        <f t="shared" si="5"/>
        <v>55334</v>
      </c>
      <c r="AM10" s="234">
        <v>683</v>
      </c>
      <c r="AN10" s="242"/>
      <c r="AO10" s="242"/>
      <c r="AP10" s="242"/>
      <c r="AQ10" s="258">
        <v>55</v>
      </c>
      <c r="AR10" s="280">
        <v>3</v>
      </c>
      <c r="AS10" s="302">
        <f t="shared" si="6"/>
        <v>741</v>
      </c>
      <c r="AT10" s="223">
        <f t="shared" si="7"/>
        <v>72522</v>
      </c>
      <c r="AX10" s="2"/>
    </row>
    <row r="11" spans="1:50" s="4" customFormat="1" ht="53.25" customHeight="1">
      <c r="A11" s="10" t="s">
        <v>23</v>
      </c>
      <c r="B11" s="47">
        <f t="shared" si="1"/>
        <v>76565</v>
      </c>
      <c r="C11" s="34">
        <f t="shared" si="2"/>
        <v>76565</v>
      </c>
      <c r="D11" s="134">
        <f t="shared" si="3"/>
        <v>0.03469232958098245</v>
      </c>
      <c r="E11" s="70" t="s">
        <v>22</v>
      </c>
      <c r="F11" s="182" t="s">
        <v>25</v>
      </c>
      <c r="G11" s="183" t="s">
        <v>22</v>
      </c>
      <c r="H11" s="184" t="s">
        <v>22</v>
      </c>
      <c r="I11" s="185" t="s">
        <v>25</v>
      </c>
      <c r="J11" s="186" t="s">
        <v>22</v>
      </c>
      <c r="K11" s="184" t="s">
        <v>22</v>
      </c>
      <c r="L11" s="187" t="s">
        <v>22</v>
      </c>
      <c r="M11" s="185" t="s">
        <v>25</v>
      </c>
      <c r="N11" s="186" t="s">
        <v>22</v>
      </c>
      <c r="O11" s="184" t="s">
        <v>22</v>
      </c>
      <c r="P11" s="184" t="s">
        <v>22</v>
      </c>
      <c r="Q11" s="187" t="s">
        <v>22</v>
      </c>
      <c r="R11" s="185" t="s">
        <v>25</v>
      </c>
      <c r="S11" s="186" t="s">
        <v>22</v>
      </c>
      <c r="T11" s="188" t="s">
        <v>25</v>
      </c>
      <c r="U11" s="189" t="s">
        <v>25</v>
      </c>
      <c r="V11" s="185" t="s">
        <v>25</v>
      </c>
      <c r="W11" s="190" t="s">
        <v>25</v>
      </c>
      <c r="X11" s="191" t="s">
        <v>25</v>
      </c>
      <c r="Y11" s="189" t="s">
        <v>25</v>
      </c>
      <c r="Z11" s="185" t="s">
        <v>25</v>
      </c>
      <c r="AA11" s="79" t="s">
        <v>22</v>
      </c>
      <c r="AB11" s="78">
        <v>6022</v>
      </c>
      <c r="AC11" s="74">
        <f t="shared" si="0"/>
        <v>6022</v>
      </c>
      <c r="AD11" s="79">
        <v>3771</v>
      </c>
      <c r="AE11" s="54">
        <v>1216</v>
      </c>
      <c r="AF11" s="138">
        <v>3329</v>
      </c>
      <c r="AG11" s="52">
        <f t="shared" si="4"/>
        <v>8316</v>
      </c>
      <c r="AH11" s="220">
        <v>5560</v>
      </c>
      <c r="AI11" s="203">
        <v>16325</v>
      </c>
      <c r="AJ11" s="200"/>
      <c r="AK11" s="51">
        <v>13879</v>
      </c>
      <c r="AL11" s="52">
        <f t="shared" si="5"/>
        <v>35764</v>
      </c>
      <c r="AM11" s="220">
        <v>12077</v>
      </c>
      <c r="AN11" s="263"/>
      <c r="AO11" s="263"/>
      <c r="AP11" s="263"/>
      <c r="AQ11" s="56">
        <v>14336</v>
      </c>
      <c r="AR11" s="281">
        <v>50</v>
      </c>
      <c r="AS11" s="47">
        <f t="shared" si="6"/>
        <v>26463</v>
      </c>
      <c r="AT11" s="224">
        <f t="shared" si="7"/>
        <v>76565</v>
      </c>
      <c r="AX11" s="2"/>
    </row>
    <row r="12" spans="1:50" s="4" customFormat="1" ht="53.25" customHeight="1">
      <c r="A12" s="11" t="s">
        <v>89</v>
      </c>
      <c r="B12" s="33">
        <f t="shared" si="1"/>
        <v>119269</v>
      </c>
      <c r="C12" s="34">
        <f t="shared" si="2"/>
        <v>119269</v>
      </c>
      <c r="D12" s="134">
        <f t="shared" si="3"/>
        <v>0.054041918066926084</v>
      </c>
      <c r="E12" s="57">
        <v>5679</v>
      </c>
      <c r="F12" s="58">
        <f aca="true" t="shared" si="8" ref="F12:F18">SUM(E12)</f>
        <v>5679</v>
      </c>
      <c r="G12" s="59">
        <v>4668</v>
      </c>
      <c r="H12" s="60">
        <v>24255</v>
      </c>
      <c r="I12" s="61">
        <f aca="true" t="shared" si="9" ref="I12:I18">SUM(G12:H12)</f>
        <v>28923</v>
      </c>
      <c r="J12" s="62">
        <v>9344</v>
      </c>
      <c r="K12" s="60">
        <v>20507</v>
      </c>
      <c r="L12" s="63">
        <v>11636</v>
      </c>
      <c r="M12" s="61">
        <f aca="true" t="shared" si="10" ref="M12:M18">SUM(J12:L12)</f>
        <v>41487</v>
      </c>
      <c r="N12" s="62">
        <v>6999</v>
      </c>
      <c r="O12" s="60">
        <v>9334</v>
      </c>
      <c r="P12" s="60">
        <v>2835</v>
      </c>
      <c r="Q12" s="63">
        <v>2023</v>
      </c>
      <c r="R12" s="61">
        <f aca="true" t="shared" si="11" ref="R12:R18">SUM(N12:Q12)</f>
        <v>21191</v>
      </c>
      <c r="S12" s="62">
        <v>0</v>
      </c>
      <c r="T12" s="64">
        <v>0</v>
      </c>
      <c r="U12" s="65">
        <v>0</v>
      </c>
      <c r="V12" s="61">
        <f aca="true" t="shared" si="12" ref="V12:V18">SUM(S12:U12)</f>
        <v>0</v>
      </c>
      <c r="W12" s="66">
        <v>8650</v>
      </c>
      <c r="X12" s="67">
        <v>1066</v>
      </c>
      <c r="Y12" s="65">
        <v>2385</v>
      </c>
      <c r="Z12" s="61">
        <f aca="true" t="shared" si="13" ref="Z12:Z18">SUM(W12:Y12)</f>
        <v>12101</v>
      </c>
      <c r="AA12" s="68">
        <v>0</v>
      </c>
      <c r="AB12" s="65">
        <v>4352</v>
      </c>
      <c r="AC12" s="61">
        <f t="shared" si="0"/>
        <v>4352</v>
      </c>
      <c r="AD12" s="68">
        <v>0</v>
      </c>
      <c r="AE12" s="69">
        <v>0</v>
      </c>
      <c r="AF12" s="137">
        <v>2452</v>
      </c>
      <c r="AG12" s="215">
        <f t="shared" si="4"/>
        <v>2452</v>
      </c>
      <c r="AH12" s="219">
        <v>127</v>
      </c>
      <c r="AI12" s="201">
        <v>1363</v>
      </c>
      <c r="AJ12" s="202"/>
      <c r="AK12" s="207">
        <v>279</v>
      </c>
      <c r="AL12" s="215">
        <f t="shared" si="5"/>
        <v>1769</v>
      </c>
      <c r="AM12" s="234">
        <v>261</v>
      </c>
      <c r="AN12" s="242"/>
      <c r="AO12" s="242"/>
      <c r="AP12" s="242"/>
      <c r="AQ12" s="258">
        <v>1044</v>
      </c>
      <c r="AR12" s="280">
        <v>10</v>
      </c>
      <c r="AS12" s="302">
        <f t="shared" si="6"/>
        <v>1315</v>
      </c>
      <c r="AT12" s="223">
        <f t="shared" si="7"/>
        <v>119269</v>
      </c>
      <c r="AX12" s="2"/>
    </row>
    <row r="13" spans="1:50" s="4" customFormat="1" ht="53.25" customHeight="1">
      <c r="A13" s="10" t="s">
        <v>69</v>
      </c>
      <c r="B13" s="47">
        <f t="shared" si="1"/>
        <v>136522</v>
      </c>
      <c r="C13" s="34">
        <f t="shared" si="2"/>
        <v>136522</v>
      </c>
      <c r="D13" s="134">
        <f t="shared" si="3"/>
        <v>0.061859416431200756</v>
      </c>
      <c r="E13" s="70">
        <v>3421</v>
      </c>
      <c r="F13" s="71">
        <f t="shared" si="8"/>
        <v>3421</v>
      </c>
      <c r="G13" s="72">
        <v>5055</v>
      </c>
      <c r="H13" s="73">
        <v>808</v>
      </c>
      <c r="I13" s="74">
        <f t="shared" si="9"/>
        <v>5863</v>
      </c>
      <c r="J13" s="75">
        <v>5375</v>
      </c>
      <c r="K13" s="73">
        <v>24601</v>
      </c>
      <c r="L13" s="76">
        <v>5024</v>
      </c>
      <c r="M13" s="74">
        <f t="shared" si="10"/>
        <v>35000</v>
      </c>
      <c r="N13" s="75">
        <v>5725</v>
      </c>
      <c r="O13" s="73">
        <v>50603</v>
      </c>
      <c r="P13" s="73">
        <v>18290</v>
      </c>
      <c r="Q13" s="76">
        <v>4023</v>
      </c>
      <c r="R13" s="74">
        <f t="shared" si="11"/>
        <v>78641</v>
      </c>
      <c r="S13" s="75">
        <v>1035</v>
      </c>
      <c r="T13" s="77">
        <v>0</v>
      </c>
      <c r="U13" s="78">
        <v>1864</v>
      </c>
      <c r="V13" s="74">
        <f t="shared" si="12"/>
        <v>2899</v>
      </c>
      <c r="W13" s="56">
        <v>2549</v>
      </c>
      <c r="X13" s="55">
        <v>1012</v>
      </c>
      <c r="Y13" s="78">
        <v>0</v>
      </c>
      <c r="Z13" s="74">
        <f t="shared" si="13"/>
        <v>3561</v>
      </c>
      <c r="AA13" s="79">
        <v>0</v>
      </c>
      <c r="AB13" s="78"/>
      <c r="AC13" s="74">
        <f t="shared" si="0"/>
        <v>0</v>
      </c>
      <c r="AD13" s="79">
        <v>1293</v>
      </c>
      <c r="AE13" s="54">
        <v>296</v>
      </c>
      <c r="AF13" s="138">
        <v>2916</v>
      </c>
      <c r="AG13" s="52">
        <f t="shared" si="4"/>
        <v>4505</v>
      </c>
      <c r="AH13" s="220">
        <v>47</v>
      </c>
      <c r="AI13" s="203">
        <v>1230</v>
      </c>
      <c r="AJ13" s="200"/>
      <c r="AK13" s="51">
        <v>75</v>
      </c>
      <c r="AL13" s="52">
        <f t="shared" si="5"/>
        <v>1352</v>
      </c>
      <c r="AM13" s="220">
        <v>307</v>
      </c>
      <c r="AN13" s="263"/>
      <c r="AO13" s="263"/>
      <c r="AP13" s="263"/>
      <c r="AQ13" s="56">
        <v>962</v>
      </c>
      <c r="AR13" s="281">
        <v>11</v>
      </c>
      <c r="AS13" s="47">
        <f t="shared" si="6"/>
        <v>1280</v>
      </c>
      <c r="AT13" s="224">
        <f t="shared" si="7"/>
        <v>136522</v>
      </c>
      <c r="AX13" s="2"/>
    </row>
    <row r="14" spans="1:50" s="4" customFormat="1" ht="53.25" customHeight="1">
      <c r="A14" s="11" t="s">
        <v>8</v>
      </c>
      <c r="B14" s="33">
        <f t="shared" si="1"/>
        <v>91518</v>
      </c>
      <c r="C14" s="34">
        <f t="shared" si="2"/>
        <v>91518</v>
      </c>
      <c r="D14" s="134">
        <f t="shared" si="3"/>
        <v>0.041467676073824226</v>
      </c>
      <c r="E14" s="57" t="s">
        <v>22</v>
      </c>
      <c r="F14" s="58">
        <f t="shared" si="8"/>
        <v>0</v>
      </c>
      <c r="G14" s="59" t="s">
        <v>22</v>
      </c>
      <c r="H14" s="60" t="s">
        <v>22</v>
      </c>
      <c r="I14" s="61">
        <f t="shared" si="9"/>
        <v>0</v>
      </c>
      <c r="J14" s="62" t="s">
        <v>22</v>
      </c>
      <c r="K14" s="60" t="s">
        <v>22</v>
      </c>
      <c r="L14" s="63" t="s">
        <v>22</v>
      </c>
      <c r="M14" s="61">
        <f t="shared" si="10"/>
        <v>0</v>
      </c>
      <c r="N14" s="62">
        <v>0</v>
      </c>
      <c r="O14" s="60">
        <v>4138</v>
      </c>
      <c r="P14" s="60">
        <v>10567</v>
      </c>
      <c r="Q14" s="63">
        <v>12232</v>
      </c>
      <c r="R14" s="61">
        <f t="shared" si="11"/>
        <v>26937</v>
      </c>
      <c r="S14" s="62">
        <v>14977</v>
      </c>
      <c r="T14" s="64">
        <v>7583</v>
      </c>
      <c r="U14" s="65">
        <f>15766-3</f>
        <v>15763</v>
      </c>
      <c r="V14" s="61">
        <f t="shared" si="12"/>
        <v>38323</v>
      </c>
      <c r="W14" s="66">
        <v>6445</v>
      </c>
      <c r="X14" s="67">
        <v>8955</v>
      </c>
      <c r="Y14" s="65">
        <v>3735</v>
      </c>
      <c r="Z14" s="61">
        <f t="shared" si="13"/>
        <v>19135</v>
      </c>
      <c r="AA14" s="68">
        <v>1207</v>
      </c>
      <c r="AB14" s="65"/>
      <c r="AC14" s="61">
        <f t="shared" si="0"/>
        <v>1207</v>
      </c>
      <c r="AD14" s="68">
        <v>2575</v>
      </c>
      <c r="AE14" s="69">
        <v>0</v>
      </c>
      <c r="AF14" s="137">
        <v>1095</v>
      </c>
      <c r="AG14" s="215">
        <f t="shared" si="4"/>
        <v>3670</v>
      </c>
      <c r="AH14" s="219">
        <v>214</v>
      </c>
      <c r="AI14" s="201">
        <v>582</v>
      </c>
      <c r="AJ14" s="202"/>
      <c r="AK14" s="207">
        <v>32</v>
      </c>
      <c r="AL14" s="215">
        <f t="shared" si="5"/>
        <v>828</v>
      </c>
      <c r="AM14" s="234">
        <v>114</v>
      </c>
      <c r="AN14" s="242"/>
      <c r="AO14" s="242"/>
      <c r="AP14" s="242"/>
      <c r="AQ14" s="258">
        <v>804</v>
      </c>
      <c r="AR14" s="280">
        <v>500</v>
      </c>
      <c r="AS14" s="302">
        <f t="shared" si="6"/>
        <v>1418</v>
      </c>
      <c r="AT14" s="223">
        <f t="shared" si="7"/>
        <v>91518</v>
      </c>
      <c r="AX14" s="2"/>
    </row>
    <row r="15" spans="1:50" s="4" customFormat="1" ht="53.25" customHeight="1">
      <c r="A15" s="10" t="s">
        <v>90</v>
      </c>
      <c r="B15" s="47">
        <f t="shared" si="1"/>
        <v>72676</v>
      </c>
      <c r="C15" s="34">
        <f>B15</f>
        <v>72676</v>
      </c>
      <c r="D15" s="134">
        <f t="shared" si="3"/>
        <v>0.03293018669924222</v>
      </c>
      <c r="E15" s="70">
        <v>1952</v>
      </c>
      <c r="F15" s="71">
        <f t="shared" si="8"/>
        <v>1952</v>
      </c>
      <c r="G15" s="72">
        <v>310</v>
      </c>
      <c r="H15" s="73">
        <v>23963</v>
      </c>
      <c r="I15" s="74">
        <f t="shared" si="9"/>
        <v>24273</v>
      </c>
      <c r="J15" s="75">
        <v>0</v>
      </c>
      <c r="K15" s="73">
        <v>1801</v>
      </c>
      <c r="L15" s="76">
        <v>0</v>
      </c>
      <c r="M15" s="74">
        <f t="shared" si="10"/>
        <v>1801</v>
      </c>
      <c r="N15" s="75">
        <v>0</v>
      </c>
      <c r="O15" s="73">
        <v>2621</v>
      </c>
      <c r="P15" s="73">
        <v>1720</v>
      </c>
      <c r="Q15" s="76">
        <v>1331</v>
      </c>
      <c r="R15" s="74">
        <f t="shared" si="11"/>
        <v>5672</v>
      </c>
      <c r="S15" s="75">
        <v>3919</v>
      </c>
      <c r="T15" s="77">
        <v>2037</v>
      </c>
      <c r="U15" s="78">
        <f>5400+12</f>
        <v>5412</v>
      </c>
      <c r="V15" s="74">
        <f t="shared" si="12"/>
        <v>11368</v>
      </c>
      <c r="W15" s="56">
        <v>4011</v>
      </c>
      <c r="X15" s="55">
        <v>2835</v>
      </c>
      <c r="Y15" s="78">
        <v>5814</v>
      </c>
      <c r="Z15" s="74">
        <f t="shared" si="13"/>
        <v>12660</v>
      </c>
      <c r="AA15" s="79">
        <v>0</v>
      </c>
      <c r="AB15" s="78">
        <v>1146</v>
      </c>
      <c r="AC15" s="74">
        <f t="shared" si="0"/>
        <v>1146</v>
      </c>
      <c r="AD15" s="79">
        <v>2736</v>
      </c>
      <c r="AE15" s="54">
        <v>1314</v>
      </c>
      <c r="AF15" s="138">
        <v>1206</v>
      </c>
      <c r="AG15" s="52">
        <f t="shared" si="4"/>
        <v>5256</v>
      </c>
      <c r="AH15" s="220">
        <v>3431</v>
      </c>
      <c r="AI15" s="203">
        <v>1733</v>
      </c>
      <c r="AJ15" s="200"/>
      <c r="AK15" s="51">
        <v>181</v>
      </c>
      <c r="AL15" s="52">
        <f t="shared" si="5"/>
        <v>5345</v>
      </c>
      <c r="AM15" s="220">
        <v>3080</v>
      </c>
      <c r="AN15" s="263"/>
      <c r="AO15" s="263"/>
      <c r="AP15" s="263"/>
      <c r="AQ15" s="56">
        <v>113</v>
      </c>
      <c r="AR15" s="281">
        <v>10</v>
      </c>
      <c r="AS15" s="47">
        <f t="shared" si="6"/>
        <v>3203</v>
      </c>
      <c r="AT15" s="224">
        <f t="shared" si="7"/>
        <v>72676</v>
      </c>
      <c r="AX15" s="2"/>
    </row>
    <row r="16" spans="1:50" s="4" customFormat="1" ht="53.25" customHeight="1">
      <c r="A16" s="11" t="s">
        <v>0</v>
      </c>
      <c r="B16" s="33">
        <f t="shared" si="1"/>
        <v>274495</v>
      </c>
      <c r="C16" s="34">
        <f t="shared" si="2"/>
        <v>274495</v>
      </c>
      <c r="D16" s="134">
        <f t="shared" si="3"/>
        <v>0.12437629476042288</v>
      </c>
      <c r="E16" s="57">
        <v>0</v>
      </c>
      <c r="F16" s="58">
        <f t="shared" si="8"/>
        <v>0</v>
      </c>
      <c r="G16" s="59">
        <v>1739</v>
      </c>
      <c r="H16" s="60">
        <v>1217</v>
      </c>
      <c r="I16" s="61">
        <f t="shared" si="9"/>
        <v>2956</v>
      </c>
      <c r="J16" s="62">
        <v>6085</v>
      </c>
      <c r="K16" s="60">
        <v>3283</v>
      </c>
      <c r="L16" s="63">
        <v>5777</v>
      </c>
      <c r="M16" s="61">
        <f t="shared" si="10"/>
        <v>15145</v>
      </c>
      <c r="N16" s="62">
        <v>12268</v>
      </c>
      <c r="O16" s="60">
        <v>6350</v>
      </c>
      <c r="P16" s="60">
        <v>10597</v>
      </c>
      <c r="Q16" s="63">
        <v>5124</v>
      </c>
      <c r="R16" s="61">
        <f t="shared" si="11"/>
        <v>34339</v>
      </c>
      <c r="S16" s="62">
        <v>15575</v>
      </c>
      <c r="T16" s="64">
        <v>17341</v>
      </c>
      <c r="U16" s="65">
        <v>150507</v>
      </c>
      <c r="V16" s="61">
        <f t="shared" si="12"/>
        <v>183423</v>
      </c>
      <c r="W16" s="66">
        <v>1623</v>
      </c>
      <c r="X16" s="67">
        <v>2877</v>
      </c>
      <c r="Y16" s="65">
        <v>4270</v>
      </c>
      <c r="Z16" s="61">
        <f t="shared" si="13"/>
        <v>8770</v>
      </c>
      <c r="AA16" s="68">
        <v>1305</v>
      </c>
      <c r="AB16" s="65">
        <v>1351</v>
      </c>
      <c r="AC16" s="61">
        <f t="shared" si="0"/>
        <v>2656</v>
      </c>
      <c r="AD16" s="68">
        <v>1281</v>
      </c>
      <c r="AE16" s="69">
        <v>2868</v>
      </c>
      <c r="AF16" s="137">
        <v>4751</v>
      </c>
      <c r="AG16" s="215">
        <f t="shared" si="4"/>
        <v>8900</v>
      </c>
      <c r="AH16" s="219">
        <v>749</v>
      </c>
      <c r="AI16" s="201">
        <v>2296</v>
      </c>
      <c r="AJ16" s="202"/>
      <c r="AK16" s="207">
        <v>1498</v>
      </c>
      <c r="AL16" s="215">
        <f t="shared" si="5"/>
        <v>4543</v>
      </c>
      <c r="AM16" s="234">
        <v>7178</v>
      </c>
      <c r="AN16" s="242"/>
      <c r="AO16" s="242">
        <v>3415</v>
      </c>
      <c r="AP16" s="242"/>
      <c r="AQ16" s="258">
        <v>2670</v>
      </c>
      <c r="AR16" s="280">
        <v>500</v>
      </c>
      <c r="AS16" s="302">
        <f t="shared" si="6"/>
        <v>13763</v>
      </c>
      <c r="AT16" s="223">
        <f t="shared" si="7"/>
        <v>274495</v>
      </c>
      <c r="AX16" s="2"/>
    </row>
    <row r="17" spans="1:50" s="4" customFormat="1" ht="53.25" customHeight="1">
      <c r="A17" s="10" t="s">
        <v>11</v>
      </c>
      <c r="B17" s="47">
        <f t="shared" si="1"/>
        <v>42598</v>
      </c>
      <c r="C17" s="34">
        <f t="shared" si="2"/>
        <v>42598</v>
      </c>
      <c r="D17" s="134">
        <f t="shared" si="3"/>
        <v>0.01930155887795586</v>
      </c>
      <c r="E17" s="70" t="s">
        <v>22</v>
      </c>
      <c r="F17" s="71">
        <f t="shared" si="8"/>
        <v>0</v>
      </c>
      <c r="G17" s="72" t="s">
        <v>22</v>
      </c>
      <c r="H17" s="73" t="s">
        <v>22</v>
      </c>
      <c r="I17" s="74">
        <f t="shared" si="9"/>
        <v>0</v>
      </c>
      <c r="J17" s="75" t="s">
        <v>22</v>
      </c>
      <c r="K17" s="73" t="s">
        <v>22</v>
      </c>
      <c r="L17" s="76" t="s">
        <v>22</v>
      </c>
      <c r="M17" s="74">
        <f t="shared" si="10"/>
        <v>0</v>
      </c>
      <c r="N17" s="75" t="s">
        <v>22</v>
      </c>
      <c r="O17" s="73" t="s">
        <v>22</v>
      </c>
      <c r="P17" s="73" t="s">
        <v>22</v>
      </c>
      <c r="Q17" s="76" t="s">
        <v>22</v>
      </c>
      <c r="R17" s="74">
        <f t="shared" si="11"/>
        <v>0</v>
      </c>
      <c r="S17" s="75" t="s">
        <v>22</v>
      </c>
      <c r="T17" s="77">
        <v>0</v>
      </c>
      <c r="U17" s="78">
        <v>2645</v>
      </c>
      <c r="V17" s="74">
        <f t="shared" si="12"/>
        <v>2645</v>
      </c>
      <c r="W17" s="56">
        <v>0</v>
      </c>
      <c r="X17" s="55">
        <v>0</v>
      </c>
      <c r="Y17" s="78">
        <v>0</v>
      </c>
      <c r="Z17" s="74">
        <f t="shared" si="13"/>
        <v>0</v>
      </c>
      <c r="AA17" s="79">
        <v>1993</v>
      </c>
      <c r="AB17" s="78"/>
      <c r="AC17" s="74">
        <f t="shared" si="0"/>
        <v>1993</v>
      </c>
      <c r="AD17" s="79">
        <v>0</v>
      </c>
      <c r="AE17" s="54">
        <v>0</v>
      </c>
      <c r="AF17" s="138">
        <v>1124</v>
      </c>
      <c r="AG17" s="52">
        <f t="shared" si="4"/>
        <v>1124</v>
      </c>
      <c r="AH17" s="220">
        <v>55</v>
      </c>
      <c r="AI17" s="203">
        <v>1511</v>
      </c>
      <c r="AJ17" s="200"/>
      <c r="AK17" s="51">
        <v>446</v>
      </c>
      <c r="AL17" s="52">
        <f t="shared" si="5"/>
        <v>2012</v>
      </c>
      <c r="AM17" s="220">
        <v>20379</v>
      </c>
      <c r="AN17" s="263"/>
      <c r="AO17" s="263">
        <v>7303</v>
      </c>
      <c r="AP17" s="263"/>
      <c r="AQ17" s="56">
        <v>7139</v>
      </c>
      <c r="AR17" s="281">
        <v>3</v>
      </c>
      <c r="AS17" s="47">
        <f t="shared" si="6"/>
        <v>34824</v>
      </c>
      <c r="AT17" s="224">
        <f t="shared" si="7"/>
        <v>42598</v>
      </c>
      <c r="AX17" s="2"/>
    </row>
    <row r="18" spans="1:50" s="4" customFormat="1" ht="53.25" customHeight="1">
      <c r="A18" s="11" t="s">
        <v>12</v>
      </c>
      <c r="B18" s="33">
        <f t="shared" si="1"/>
        <v>34695</v>
      </c>
      <c r="C18" s="34">
        <f t="shared" si="2"/>
        <v>34695</v>
      </c>
      <c r="D18" s="134">
        <f t="shared" si="3"/>
        <v>0.015720634425810568</v>
      </c>
      <c r="E18" s="57" t="s">
        <v>22</v>
      </c>
      <c r="F18" s="58">
        <f t="shared" si="8"/>
        <v>0</v>
      </c>
      <c r="G18" s="59" t="s">
        <v>22</v>
      </c>
      <c r="H18" s="60" t="s">
        <v>22</v>
      </c>
      <c r="I18" s="61">
        <f t="shared" si="9"/>
        <v>0</v>
      </c>
      <c r="J18" s="62" t="s">
        <v>22</v>
      </c>
      <c r="K18" s="60" t="s">
        <v>22</v>
      </c>
      <c r="L18" s="63" t="s">
        <v>22</v>
      </c>
      <c r="M18" s="61">
        <f t="shared" si="10"/>
        <v>0</v>
      </c>
      <c r="N18" s="62" t="s">
        <v>22</v>
      </c>
      <c r="O18" s="60" t="s">
        <v>22</v>
      </c>
      <c r="P18" s="60" t="s">
        <v>22</v>
      </c>
      <c r="Q18" s="63" t="s">
        <v>22</v>
      </c>
      <c r="R18" s="61">
        <f t="shared" si="11"/>
        <v>0</v>
      </c>
      <c r="S18" s="62" t="s">
        <v>22</v>
      </c>
      <c r="T18" s="64">
        <v>0</v>
      </c>
      <c r="U18" s="65">
        <v>1944</v>
      </c>
      <c r="V18" s="61">
        <f t="shared" si="12"/>
        <v>1944</v>
      </c>
      <c r="W18" s="66">
        <v>1266</v>
      </c>
      <c r="X18" s="67">
        <v>1787</v>
      </c>
      <c r="Y18" s="65">
        <v>1483</v>
      </c>
      <c r="Z18" s="61">
        <f t="shared" si="13"/>
        <v>4536</v>
      </c>
      <c r="AA18" s="68" t="s">
        <v>22</v>
      </c>
      <c r="AB18" s="65">
        <v>5663</v>
      </c>
      <c r="AC18" s="61">
        <f t="shared" si="0"/>
        <v>5663</v>
      </c>
      <c r="AD18" s="68">
        <v>0</v>
      </c>
      <c r="AE18" s="69">
        <v>3411</v>
      </c>
      <c r="AF18" s="137">
        <v>5182</v>
      </c>
      <c r="AG18" s="215">
        <f t="shared" si="4"/>
        <v>8593</v>
      </c>
      <c r="AH18" s="219">
        <v>8705</v>
      </c>
      <c r="AI18" s="201">
        <v>2263</v>
      </c>
      <c r="AJ18" s="202"/>
      <c r="AK18" s="207">
        <v>1042</v>
      </c>
      <c r="AL18" s="215">
        <f t="shared" si="5"/>
        <v>12010</v>
      </c>
      <c r="AM18" s="234">
        <v>919</v>
      </c>
      <c r="AN18" s="242"/>
      <c r="AO18" s="242">
        <v>443</v>
      </c>
      <c r="AP18" s="242"/>
      <c r="AQ18" s="258">
        <v>582</v>
      </c>
      <c r="AR18" s="280">
        <v>5</v>
      </c>
      <c r="AS18" s="302">
        <f t="shared" si="6"/>
        <v>1949</v>
      </c>
      <c r="AT18" s="223">
        <f t="shared" si="7"/>
        <v>34695</v>
      </c>
      <c r="AX18" s="2"/>
    </row>
    <row r="19" spans="1:50" s="4" customFormat="1" ht="53.25" customHeight="1">
      <c r="A19" s="10" t="s">
        <v>31</v>
      </c>
      <c r="B19" s="47">
        <f t="shared" si="1"/>
        <v>75065</v>
      </c>
      <c r="C19" s="34">
        <f t="shared" si="2"/>
        <v>75065</v>
      </c>
      <c r="D19" s="134">
        <f t="shared" si="3"/>
        <v>0.034012665317004476</v>
      </c>
      <c r="E19" s="70" t="s">
        <v>22</v>
      </c>
      <c r="F19" s="71" t="s">
        <v>25</v>
      </c>
      <c r="G19" s="72" t="s">
        <v>22</v>
      </c>
      <c r="H19" s="73" t="s">
        <v>22</v>
      </c>
      <c r="I19" s="74" t="s">
        <v>25</v>
      </c>
      <c r="J19" s="75" t="s">
        <v>22</v>
      </c>
      <c r="K19" s="73" t="s">
        <v>22</v>
      </c>
      <c r="L19" s="76" t="s">
        <v>22</v>
      </c>
      <c r="M19" s="74" t="s">
        <v>25</v>
      </c>
      <c r="N19" s="75" t="s">
        <v>22</v>
      </c>
      <c r="O19" s="73" t="s">
        <v>22</v>
      </c>
      <c r="P19" s="73" t="s">
        <v>22</v>
      </c>
      <c r="Q19" s="76" t="s">
        <v>22</v>
      </c>
      <c r="R19" s="74" t="s">
        <v>25</v>
      </c>
      <c r="S19" s="75" t="s">
        <v>22</v>
      </c>
      <c r="T19" s="77" t="s">
        <v>25</v>
      </c>
      <c r="U19" s="78" t="s">
        <v>25</v>
      </c>
      <c r="V19" s="74" t="s">
        <v>25</v>
      </c>
      <c r="W19" s="56" t="s">
        <v>25</v>
      </c>
      <c r="X19" s="55" t="s">
        <v>25</v>
      </c>
      <c r="Y19" s="78" t="s">
        <v>25</v>
      </c>
      <c r="Z19" s="74" t="s">
        <v>25</v>
      </c>
      <c r="AA19" s="79" t="s">
        <v>22</v>
      </c>
      <c r="AB19" s="78">
        <v>2910</v>
      </c>
      <c r="AC19" s="74">
        <f t="shared" si="0"/>
        <v>2910</v>
      </c>
      <c r="AD19" s="79">
        <v>1205</v>
      </c>
      <c r="AE19" s="54">
        <v>1545</v>
      </c>
      <c r="AF19" s="138">
        <v>1466</v>
      </c>
      <c r="AG19" s="52">
        <f t="shared" si="4"/>
        <v>4216</v>
      </c>
      <c r="AH19" s="220">
        <v>327</v>
      </c>
      <c r="AI19" s="203">
        <v>604</v>
      </c>
      <c r="AJ19" s="200"/>
      <c r="AK19" s="51">
        <v>3866</v>
      </c>
      <c r="AL19" s="52">
        <f t="shared" si="5"/>
        <v>4797</v>
      </c>
      <c r="AM19" s="220">
        <v>33043</v>
      </c>
      <c r="AN19" s="263">
        <v>27597</v>
      </c>
      <c r="AO19" s="263">
        <v>409</v>
      </c>
      <c r="AP19" s="263"/>
      <c r="AQ19" s="56">
        <v>2043</v>
      </c>
      <c r="AR19" s="281">
        <v>50</v>
      </c>
      <c r="AS19" s="47">
        <f t="shared" si="6"/>
        <v>63142</v>
      </c>
      <c r="AT19" s="224">
        <f t="shared" si="7"/>
        <v>75065</v>
      </c>
      <c r="AX19" s="2"/>
    </row>
    <row r="20" spans="1:50" s="4" customFormat="1" ht="53.25" customHeight="1">
      <c r="A20" s="11" t="s">
        <v>32</v>
      </c>
      <c r="B20" s="33">
        <f t="shared" si="1"/>
        <v>43758</v>
      </c>
      <c r="C20" s="34">
        <f t="shared" si="2"/>
        <v>43758</v>
      </c>
      <c r="D20" s="134">
        <f t="shared" si="3"/>
        <v>0.019827165908765494</v>
      </c>
      <c r="E20" s="57" t="s">
        <v>22</v>
      </c>
      <c r="F20" s="58" t="s">
        <v>25</v>
      </c>
      <c r="G20" s="59" t="s">
        <v>22</v>
      </c>
      <c r="H20" s="60" t="s">
        <v>22</v>
      </c>
      <c r="I20" s="61" t="s">
        <v>25</v>
      </c>
      <c r="J20" s="62" t="s">
        <v>22</v>
      </c>
      <c r="K20" s="60" t="s">
        <v>22</v>
      </c>
      <c r="L20" s="63" t="s">
        <v>22</v>
      </c>
      <c r="M20" s="61" t="s">
        <v>25</v>
      </c>
      <c r="N20" s="62" t="s">
        <v>22</v>
      </c>
      <c r="O20" s="60" t="s">
        <v>22</v>
      </c>
      <c r="P20" s="60" t="s">
        <v>22</v>
      </c>
      <c r="Q20" s="63" t="s">
        <v>22</v>
      </c>
      <c r="R20" s="61" t="s">
        <v>25</v>
      </c>
      <c r="S20" s="62" t="s">
        <v>22</v>
      </c>
      <c r="T20" s="64" t="s">
        <v>25</v>
      </c>
      <c r="U20" s="65" t="s">
        <v>25</v>
      </c>
      <c r="V20" s="61" t="s">
        <v>25</v>
      </c>
      <c r="W20" s="66" t="s">
        <v>25</v>
      </c>
      <c r="X20" s="67" t="s">
        <v>25</v>
      </c>
      <c r="Y20" s="65" t="s">
        <v>25</v>
      </c>
      <c r="Z20" s="61" t="s">
        <v>25</v>
      </c>
      <c r="AA20" s="68" t="s">
        <v>22</v>
      </c>
      <c r="AB20" s="65">
        <v>1337</v>
      </c>
      <c r="AC20" s="61">
        <f t="shared" si="0"/>
        <v>1337</v>
      </c>
      <c r="AD20" s="68">
        <v>1824</v>
      </c>
      <c r="AE20" s="69">
        <v>12365</v>
      </c>
      <c r="AF20" s="137">
        <v>3276</v>
      </c>
      <c r="AG20" s="215">
        <f t="shared" si="4"/>
        <v>17465</v>
      </c>
      <c r="AH20" s="219">
        <v>3415</v>
      </c>
      <c r="AI20" s="201">
        <v>3017</v>
      </c>
      <c r="AJ20" s="202"/>
      <c r="AK20" s="207">
        <v>5500</v>
      </c>
      <c r="AL20" s="215">
        <f t="shared" si="5"/>
        <v>11932</v>
      </c>
      <c r="AM20" s="234">
        <v>2506</v>
      </c>
      <c r="AN20" s="242"/>
      <c r="AO20" s="242">
        <v>6176</v>
      </c>
      <c r="AP20" s="242">
        <v>348</v>
      </c>
      <c r="AQ20" s="258">
        <v>3984</v>
      </c>
      <c r="AR20" s="280">
        <v>10</v>
      </c>
      <c r="AS20" s="302">
        <f t="shared" si="6"/>
        <v>13024</v>
      </c>
      <c r="AT20" s="223">
        <f t="shared" si="7"/>
        <v>43758</v>
      </c>
      <c r="AX20" s="2"/>
    </row>
    <row r="21" spans="1:50" s="4" customFormat="1" ht="53.25" customHeight="1">
      <c r="A21" s="10" t="s">
        <v>33</v>
      </c>
      <c r="B21" s="47">
        <f t="shared" si="1"/>
        <v>20689</v>
      </c>
      <c r="C21" s="34">
        <f t="shared" si="2"/>
        <v>20689</v>
      </c>
      <c r="D21" s="134">
        <f t="shared" si="3"/>
        <v>0.009374382638293554</v>
      </c>
      <c r="E21" s="70" t="s">
        <v>22</v>
      </c>
      <c r="F21" s="71" t="s">
        <v>25</v>
      </c>
      <c r="G21" s="72" t="s">
        <v>22</v>
      </c>
      <c r="H21" s="73" t="s">
        <v>22</v>
      </c>
      <c r="I21" s="74" t="s">
        <v>25</v>
      </c>
      <c r="J21" s="75" t="s">
        <v>22</v>
      </c>
      <c r="K21" s="73" t="s">
        <v>22</v>
      </c>
      <c r="L21" s="76" t="s">
        <v>22</v>
      </c>
      <c r="M21" s="74" t="s">
        <v>25</v>
      </c>
      <c r="N21" s="75" t="s">
        <v>22</v>
      </c>
      <c r="O21" s="73" t="s">
        <v>22</v>
      </c>
      <c r="P21" s="73" t="s">
        <v>22</v>
      </c>
      <c r="Q21" s="76" t="s">
        <v>22</v>
      </c>
      <c r="R21" s="74" t="s">
        <v>25</v>
      </c>
      <c r="S21" s="75" t="s">
        <v>22</v>
      </c>
      <c r="T21" s="77" t="s">
        <v>25</v>
      </c>
      <c r="U21" s="78" t="s">
        <v>25</v>
      </c>
      <c r="V21" s="74" t="s">
        <v>25</v>
      </c>
      <c r="W21" s="56" t="s">
        <v>25</v>
      </c>
      <c r="X21" s="55" t="s">
        <v>25</v>
      </c>
      <c r="Y21" s="78" t="s">
        <v>25</v>
      </c>
      <c r="Z21" s="74" t="s">
        <v>25</v>
      </c>
      <c r="AA21" s="79" t="s">
        <v>22</v>
      </c>
      <c r="AB21" s="78">
        <v>2015</v>
      </c>
      <c r="AC21" s="74">
        <f t="shared" si="0"/>
        <v>2015</v>
      </c>
      <c r="AD21" s="79">
        <v>1740</v>
      </c>
      <c r="AE21" s="54">
        <v>2760</v>
      </c>
      <c r="AF21" s="138">
        <v>2051</v>
      </c>
      <c r="AG21" s="52">
        <f t="shared" si="4"/>
        <v>6551</v>
      </c>
      <c r="AH21" s="220">
        <v>3958</v>
      </c>
      <c r="AI21" s="203">
        <v>817</v>
      </c>
      <c r="AJ21" s="200"/>
      <c r="AK21" s="51">
        <v>2089</v>
      </c>
      <c r="AL21" s="52">
        <f t="shared" si="5"/>
        <v>6864</v>
      </c>
      <c r="AM21" s="220">
        <v>233</v>
      </c>
      <c r="AN21" s="263"/>
      <c r="AO21" s="263">
        <v>2116</v>
      </c>
      <c r="AP21" s="263">
        <v>2252</v>
      </c>
      <c r="AQ21" s="56">
        <v>558</v>
      </c>
      <c r="AR21" s="281">
        <v>100</v>
      </c>
      <c r="AS21" s="47">
        <f t="shared" si="6"/>
        <v>5259</v>
      </c>
      <c r="AT21" s="224">
        <f t="shared" si="7"/>
        <v>20689</v>
      </c>
      <c r="AX21" s="2"/>
    </row>
    <row r="22" spans="1:50" s="4" customFormat="1" ht="53.25" customHeight="1">
      <c r="A22" s="11" t="s">
        <v>1</v>
      </c>
      <c r="B22" s="33">
        <f t="shared" si="1"/>
        <v>46663</v>
      </c>
      <c r="C22" s="80"/>
      <c r="D22" s="81"/>
      <c r="E22" s="57">
        <v>0</v>
      </c>
      <c r="F22" s="58">
        <f>SUM(E22)</f>
        <v>0</v>
      </c>
      <c r="G22" s="59">
        <v>1624</v>
      </c>
      <c r="H22" s="60">
        <v>4621</v>
      </c>
      <c r="I22" s="61">
        <f>SUM(G22:H22)</f>
        <v>6245</v>
      </c>
      <c r="J22" s="62">
        <v>1009</v>
      </c>
      <c r="K22" s="60">
        <v>0</v>
      </c>
      <c r="L22" s="63">
        <v>2768</v>
      </c>
      <c r="M22" s="61">
        <f>SUM(J22:L22)</f>
        <v>3777</v>
      </c>
      <c r="N22" s="62">
        <v>0</v>
      </c>
      <c r="O22" s="60">
        <v>0</v>
      </c>
      <c r="P22" s="60">
        <v>0</v>
      </c>
      <c r="Q22" s="63">
        <v>1265</v>
      </c>
      <c r="R22" s="61">
        <f>SUM(N22:Q22)</f>
        <v>1265</v>
      </c>
      <c r="S22" s="62">
        <v>0</v>
      </c>
      <c r="T22" s="64">
        <v>0</v>
      </c>
      <c r="U22" s="65">
        <v>0</v>
      </c>
      <c r="V22" s="61">
        <f>SUM(S22:U22)</f>
        <v>0</v>
      </c>
      <c r="W22" s="66">
        <v>1416</v>
      </c>
      <c r="X22" s="67">
        <v>3053</v>
      </c>
      <c r="Y22" s="65">
        <v>3568</v>
      </c>
      <c r="Z22" s="61">
        <f>SUM(W22:Y22)</f>
        <v>8037</v>
      </c>
      <c r="AA22" s="68">
        <v>0</v>
      </c>
      <c r="AB22" s="65">
        <v>1610</v>
      </c>
      <c r="AC22" s="61">
        <f t="shared" si="0"/>
        <v>1610</v>
      </c>
      <c r="AD22" s="68">
        <v>1982</v>
      </c>
      <c r="AE22" s="69">
        <v>0</v>
      </c>
      <c r="AF22" s="137">
        <v>1035</v>
      </c>
      <c r="AG22" s="215">
        <f t="shared" si="4"/>
        <v>3017</v>
      </c>
      <c r="AH22" s="219">
        <v>62</v>
      </c>
      <c r="AI22" s="201">
        <v>1768</v>
      </c>
      <c r="AJ22" s="202"/>
      <c r="AK22" s="207">
        <v>10934</v>
      </c>
      <c r="AL22" s="215">
        <f t="shared" si="5"/>
        <v>12764</v>
      </c>
      <c r="AM22" s="234">
        <v>1845</v>
      </c>
      <c r="AN22" s="242"/>
      <c r="AO22" s="242"/>
      <c r="AP22" s="242">
        <v>1493</v>
      </c>
      <c r="AQ22" s="258">
        <v>6609</v>
      </c>
      <c r="AR22" s="280">
        <v>1</v>
      </c>
      <c r="AS22" s="302">
        <f t="shared" si="6"/>
        <v>9948</v>
      </c>
      <c r="AT22" s="223">
        <f t="shared" si="7"/>
        <v>46663</v>
      </c>
      <c r="AX22" s="2"/>
    </row>
    <row r="23" spans="1:50" s="4" customFormat="1" ht="53.25" customHeight="1">
      <c r="A23" s="10" t="s">
        <v>83</v>
      </c>
      <c r="B23" s="47">
        <f t="shared" si="1"/>
        <v>621</v>
      </c>
      <c r="C23" s="80"/>
      <c r="D23" s="81"/>
      <c r="E23" s="70"/>
      <c r="F23" s="71"/>
      <c r="G23" s="72"/>
      <c r="H23" s="73"/>
      <c r="I23" s="74"/>
      <c r="J23" s="75"/>
      <c r="K23" s="73"/>
      <c r="L23" s="76"/>
      <c r="M23" s="74"/>
      <c r="N23" s="75"/>
      <c r="O23" s="73"/>
      <c r="P23" s="73"/>
      <c r="Q23" s="76"/>
      <c r="R23" s="74"/>
      <c r="S23" s="75"/>
      <c r="T23" s="77"/>
      <c r="U23" s="78"/>
      <c r="V23" s="74"/>
      <c r="W23" s="56"/>
      <c r="X23" s="55"/>
      <c r="Y23" s="78"/>
      <c r="Z23" s="74"/>
      <c r="AA23" s="79"/>
      <c r="AB23" s="78"/>
      <c r="AC23" s="74"/>
      <c r="AD23" s="79"/>
      <c r="AE23" s="54"/>
      <c r="AF23" s="138"/>
      <c r="AG23" s="52"/>
      <c r="AH23" s="220"/>
      <c r="AI23" s="203"/>
      <c r="AJ23" s="200"/>
      <c r="AK23" s="51"/>
      <c r="AL23" s="52"/>
      <c r="AM23" s="220"/>
      <c r="AN23" s="263"/>
      <c r="AO23" s="263"/>
      <c r="AP23" s="263"/>
      <c r="AQ23" s="56">
        <v>611</v>
      </c>
      <c r="AR23" s="281">
        <v>10</v>
      </c>
      <c r="AS23" s="47">
        <f t="shared" si="6"/>
        <v>621</v>
      </c>
      <c r="AT23" s="224">
        <f t="shared" si="7"/>
        <v>621</v>
      </c>
      <c r="AX23" s="2"/>
    </row>
    <row r="24" spans="1:50" s="4" customFormat="1" ht="53.25" customHeight="1">
      <c r="A24" s="11" t="s">
        <v>91</v>
      </c>
      <c r="B24" s="33">
        <f t="shared" si="1"/>
        <v>107563</v>
      </c>
      <c r="C24" s="80"/>
      <c r="D24" s="81"/>
      <c r="E24" s="57">
        <v>2436</v>
      </c>
      <c r="F24" s="58">
        <f>SUM(E24)</f>
        <v>2436</v>
      </c>
      <c r="G24" s="59">
        <v>1228</v>
      </c>
      <c r="H24" s="60">
        <v>2981</v>
      </c>
      <c r="I24" s="61">
        <f>SUM(G24:H24)</f>
        <v>4209</v>
      </c>
      <c r="J24" s="62">
        <v>3488</v>
      </c>
      <c r="K24" s="60">
        <f>SUM(C6:C21)</f>
        <v>1376853</v>
      </c>
      <c r="L24" s="63">
        <v>4990</v>
      </c>
      <c r="M24" s="61">
        <v>12043</v>
      </c>
      <c r="N24" s="62">
        <v>1515</v>
      </c>
      <c r="O24" s="60">
        <v>6523</v>
      </c>
      <c r="P24" s="60">
        <v>1658</v>
      </c>
      <c r="Q24" s="63">
        <v>2285</v>
      </c>
      <c r="R24" s="61">
        <f>SUM(N24:Q24)</f>
        <v>11981</v>
      </c>
      <c r="S24" s="62">
        <v>10905</v>
      </c>
      <c r="T24" s="64">
        <v>6012</v>
      </c>
      <c r="U24" s="65">
        <v>23542</v>
      </c>
      <c r="V24" s="61">
        <f>SUM(S24:U24)</f>
        <v>40459</v>
      </c>
      <c r="W24" s="66">
        <v>2545</v>
      </c>
      <c r="X24" s="67">
        <v>7771</v>
      </c>
      <c r="Y24" s="65">
        <v>1935</v>
      </c>
      <c r="Z24" s="61">
        <f>SUM(W24:Y24)</f>
        <v>12251</v>
      </c>
      <c r="AA24" s="68">
        <v>0</v>
      </c>
      <c r="AB24" s="65">
        <v>3407</v>
      </c>
      <c r="AC24" s="61">
        <f t="shared" si="0"/>
        <v>3407</v>
      </c>
      <c r="AD24" s="68">
        <v>1013</v>
      </c>
      <c r="AE24" s="69">
        <v>2312</v>
      </c>
      <c r="AF24" s="137">
        <v>1597</v>
      </c>
      <c r="AG24" s="215">
        <f t="shared" si="4"/>
        <v>4922</v>
      </c>
      <c r="AH24" s="219">
        <v>2685</v>
      </c>
      <c r="AI24" s="201">
        <v>1850</v>
      </c>
      <c r="AJ24" s="202"/>
      <c r="AK24" s="207">
        <v>2189</v>
      </c>
      <c r="AL24" s="215">
        <f t="shared" si="5"/>
        <v>6724</v>
      </c>
      <c r="AM24" s="219">
        <v>1629</v>
      </c>
      <c r="AN24" s="266"/>
      <c r="AO24" s="266"/>
      <c r="AP24" s="266"/>
      <c r="AQ24" s="66">
        <v>7192</v>
      </c>
      <c r="AR24" s="282">
        <v>310</v>
      </c>
      <c r="AS24" s="302">
        <f t="shared" si="6"/>
        <v>9131</v>
      </c>
      <c r="AT24" s="223">
        <f>SUM(F24,I24,M24,R24,V24,Z24,AC24,AG24,AL24,AS24)</f>
        <v>107563</v>
      </c>
      <c r="AX24" s="2"/>
    </row>
    <row r="25" spans="1:50" s="4" customFormat="1" ht="53.25" customHeight="1">
      <c r="A25" s="10" t="s">
        <v>70</v>
      </c>
      <c r="B25" s="47">
        <f t="shared" si="1"/>
        <v>181361</v>
      </c>
      <c r="C25" s="80"/>
      <c r="D25" s="81"/>
      <c r="E25" s="70">
        <v>0</v>
      </c>
      <c r="F25" s="71">
        <f>SUM(E25)</f>
        <v>0</v>
      </c>
      <c r="G25" s="72">
        <v>3786</v>
      </c>
      <c r="H25" s="73">
        <v>800</v>
      </c>
      <c r="I25" s="74">
        <f>SUM(G25:H25)</f>
        <v>4586</v>
      </c>
      <c r="J25" s="75">
        <v>11305</v>
      </c>
      <c r="K25" s="73">
        <v>2402</v>
      </c>
      <c r="L25" s="76">
        <v>3709</v>
      </c>
      <c r="M25" s="74">
        <f>SUM(J25:L25)</f>
        <v>17416</v>
      </c>
      <c r="N25" s="75">
        <v>1305</v>
      </c>
      <c r="O25" s="73">
        <v>0</v>
      </c>
      <c r="P25" s="73">
        <v>2631</v>
      </c>
      <c r="Q25" s="76">
        <v>0</v>
      </c>
      <c r="R25" s="74">
        <f>SUM(N25:Q25)</f>
        <v>3936</v>
      </c>
      <c r="S25" s="75">
        <v>6071</v>
      </c>
      <c r="T25" s="77">
        <v>2304</v>
      </c>
      <c r="U25" s="78">
        <f>1450+16</f>
        <v>1466</v>
      </c>
      <c r="V25" s="74">
        <f>SUM(S25:U25)</f>
        <v>9841</v>
      </c>
      <c r="W25" s="56">
        <v>2266</v>
      </c>
      <c r="X25" s="55">
        <v>18978</v>
      </c>
      <c r="Y25" s="78">
        <v>5360</v>
      </c>
      <c r="Z25" s="74">
        <f>SUM(W25:Y25)</f>
        <v>26604</v>
      </c>
      <c r="AA25" s="79">
        <v>84103</v>
      </c>
      <c r="AB25" s="78">
        <v>5539</v>
      </c>
      <c r="AC25" s="74">
        <f t="shared" si="0"/>
        <v>89642</v>
      </c>
      <c r="AD25" s="79">
        <v>3260</v>
      </c>
      <c r="AE25" s="54">
        <v>1389</v>
      </c>
      <c r="AF25" s="138">
        <v>6206</v>
      </c>
      <c r="AG25" s="52">
        <f t="shared" si="4"/>
        <v>10855</v>
      </c>
      <c r="AH25" s="220">
        <v>1429</v>
      </c>
      <c r="AI25" s="203">
        <v>1824</v>
      </c>
      <c r="AJ25" s="200"/>
      <c r="AK25" s="51">
        <v>682</v>
      </c>
      <c r="AL25" s="52">
        <f t="shared" si="5"/>
        <v>3935</v>
      </c>
      <c r="AM25" s="220">
        <v>1753</v>
      </c>
      <c r="AN25" s="263"/>
      <c r="AO25" s="263"/>
      <c r="AP25" s="263"/>
      <c r="AQ25" s="56">
        <v>11793</v>
      </c>
      <c r="AR25" s="281">
        <v>1000</v>
      </c>
      <c r="AS25" s="47">
        <f t="shared" si="6"/>
        <v>14546</v>
      </c>
      <c r="AT25" s="224">
        <f t="shared" si="7"/>
        <v>181361</v>
      </c>
      <c r="AX25" s="2"/>
    </row>
    <row r="26" spans="1:50" s="4" customFormat="1" ht="53.25" customHeight="1">
      <c r="A26" s="11" t="s">
        <v>92</v>
      </c>
      <c r="B26" s="33">
        <f>AT26</f>
        <v>68682</v>
      </c>
      <c r="C26" s="80"/>
      <c r="D26" s="81"/>
      <c r="E26" s="57">
        <v>3854</v>
      </c>
      <c r="F26" s="58">
        <f>SUM(E26)</f>
        <v>3854</v>
      </c>
      <c r="G26" s="59">
        <v>3274</v>
      </c>
      <c r="H26" s="60">
        <v>441</v>
      </c>
      <c r="I26" s="61">
        <f>SUM(G26:H26)</f>
        <v>3715</v>
      </c>
      <c r="J26" s="62">
        <v>1181</v>
      </c>
      <c r="K26" s="60">
        <v>0</v>
      </c>
      <c r="L26" s="63">
        <v>1298</v>
      </c>
      <c r="M26" s="61">
        <f>SUM(J26:L26)</f>
        <v>2479</v>
      </c>
      <c r="N26" s="62">
        <v>3895</v>
      </c>
      <c r="O26" s="60">
        <v>0</v>
      </c>
      <c r="P26" s="60">
        <v>1561</v>
      </c>
      <c r="Q26" s="63">
        <v>2786</v>
      </c>
      <c r="R26" s="61">
        <f>SUM(N26:Q26)</f>
        <v>8242</v>
      </c>
      <c r="S26" s="62">
        <v>18534</v>
      </c>
      <c r="T26" s="64">
        <v>3284</v>
      </c>
      <c r="U26" s="65">
        <v>0</v>
      </c>
      <c r="V26" s="61">
        <f>SUM(S26:U26)</f>
        <v>21818</v>
      </c>
      <c r="W26" s="66">
        <v>10583</v>
      </c>
      <c r="X26" s="67">
        <v>1513</v>
      </c>
      <c r="Y26" s="65">
        <v>1599</v>
      </c>
      <c r="Z26" s="61">
        <f>SUM(W26:Y26)</f>
        <v>13695</v>
      </c>
      <c r="AA26" s="68">
        <v>0</v>
      </c>
      <c r="AB26" s="65">
        <v>7442</v>
      </c>
      <c r="AC26" s="61">
        <f t="shared" si="0"/>
        <v>7442</v>
      </c>
      <c r="AD26" s="68">
        <v>0</v>
      </c>
      <c r="AE26" s="69">
        <v>3567</v>
      </c>
      <c r="AF26" s="137">
        <v>1679</v>
      </c>
      <c r="AG26" s="215">
        <f t="shared" si="4"/>
        <v>5246</v>
      </c>
      <c r="AH26" s="219">
        <v>196</v>
      </c>
      <c r="AI26" s="201">
        <v>540</v>
      </c>
      <c r="AJ26" s="202"/>
      <c r="AK26" s="207">
        <v>267</v>
      </c>
      <c r="AL26" s="215">
        <f t="shared" si="5"/>
        <v>1003</v>
      </c>
      <c r="AM26" s="219">
        <v>351</v>
      </c>
      <c r="AN26" s="266"/>
      <c r="AO26" s="266"/>
      <c r="AP26" s="266"/>
      <c r="AQ26" s="66">
        <v>737</v>
      </c>
      <c r="AR26" s="282">
        <v>100</v>
      </c>
      <c r="AS26" s="302">
        <f t="shared" si="6"/>
        <v>1188</v>
      </c>
      <c r="AT26" s="223">
        <f t="shared" si="7"/>
        <v>68682</v>
      </c>
      <c r="AX26" s="2"/>
    </row>
    <row r="27" spans="1:50" s="4" customFormat="1" ht="53.25" customHeight="1">
      <c r="A27" s="10" t="s">
        <v>21</v>
      </c>
      <c r="B27" s="47">
        <f t="shared" si="1"/>
        <v>13630</v>
      </c>
      <c r="C27" s="80"/>
      <c r="D27" s="81"/>
      <c r="E27" s="70" t="s">
        <v>22</v>
      </c>
      <c r="F27" s="71" t="s">
        <v>25</v>
      </c>
      <c r="G27" s="72" t="s">
        <v>22</v>
      </c>
      <c r="H27" s="73" t="s">
        <v>22</v>
      </c>
      <c r="I27" s="74" t="s">
        <v>25</v>
      </c>
      <c r="J27" s="75" t="s">
        <v>22</v>
      </c>
      <c r="K27" s="73" t="s">
        <v>22</v>
      </c>
      <c r="L27" s="76" t="s">
        <v>22</v>
      </c>
      <c r="M27" s="74" t="s">
        <v>25</v>
      </c>
      <c r="N27" s="75" t="s">
        <v>22</v>
      </c>
      <c r="O27" s="73" t="s">
        <v>22</v>
      </c>
      <c r="P27" s="73" t="s">
        <v>22</v>
      </c>
      <c r="Q27" s="76" t="s">
        <v>22</v>
      </c>
      <c r="R27" s="74" t="s">
        <v>25</v>
      </c>
      <c r="S27" s="75" t="s">
        <v>22</v>
      </c>
      <c r="T27" s="77" t="s">
        <v>25</v>
      </c>
      <c r="U27" s="78" t="s">
        <v>25</v>
      </c>
      <c r="V27" s="74" t="s">
        <v>25</v>
      </c>
      <c r="W27" s="56" t="s">
        <v>25</v>
      </c>
      <c r="X27" s="55" t="s">
        <v>25</v>
      </c>
      <c r="Y27" s="78" t="s">
        <v>25</v>
      </c>
      <c r="Z27" s="74" t="s">
        <v>25</v>
      </c>
      <c r="AA27" s="79" t="s">
        <v>22</v>
      </c>
      <c r="AB27" s="78">
        <v>369</v>
      </c>
      <c r="AC27" s="74">
        <f t="shared" si="0"/>
        <v>369</v>
      </c>
      <c r="AD27" s="79">
        <v>1466</v>
      </c>
      <c r="AE27" s="54">
        <v>883</v>
      </c>
      <c r="AF27" s="138">
        <v>321</v>
      </c>
      <c r="AG27" s="52">
        <f t="shared" si="4"/>
        <v>2670</v>
      </c>
      <c r="AH27" s="220">
        <v>1181</v>
      </c>
      <c r="AI27" s="203">
        <v>368</v>
      </c>
      <c r="AJ27" s="200"/>
      <c r="AK27" s="51">
        <v>7435</v>
      </c>
      <c r="AL27" s="52">
        <f t="shared" si="5"/>
        <v>8984</v>
      </c>
      <c r="AM27" s="220">
        <v>594</v>
      </c>
      <c r="AN27" s="263"/>
      <c r="AO27" s="263"/>
      <c r="AP27" s="263"/>
      <c r="AQ27" s="56">
        <v>993</v>
      </c>
      <c r="AR27" s="281">
        <v>20</v>
      </c>
      <c r="AS27" s="47">
        <f t="shared" si="6"/>
        <v>1607</v>
      </c>
      <c r="AT27" s="224">
        <f t="shared" si="7"/>
        <v>13630</v>
      </c>
      <c r="AX27" s="2"/>
    </row>
    <row r="28" spans="1:50" s="4" customFormat="1" ht="53.25" customHeight="1">
      <c r="A28" s="11" t="s">
        <v>93</v>
      </c>
      <c r="B28" s="33">
        <f t="shared" si="1"/>
        <v>83534</v>
      </c>
      <c r="C28" s="80"/>
      <c r="D28" s="81"/>
      <c r="E28" s="57" t="s">
        <v>22</v>
      </c>
      <c r="F28" s="58">
        <f>SUM(E28)</f>
        <v>0</v>
      </c>
      <c r="G28" s="59" t="s">
        <v>22</v>
      </c>
      <c r="H28" s="60" t="s">
        <v>22</v>
      </c>
      <c r="I28" s="61">
        <f>SUM(G28:H28)</f>
        <v>0</v>
      </c>
      <c r="J28" s="62" t="s">
        <v>22</v>
      </c>
      <c r="K28" s="60" t="s">
        <v>22</v>
      </c>
      <c r="L28" s="63" t="s">
        <v>22</v>
      </c>
      <c r="M28" s="61">
        <f>SUM(J28:L28)</f>
        <v>0</v>
      </c>
      <c r="N28" s="62">
        <v>3259</v>
      </c>
      <c r="O28" s="60">
        <v>6258</v>
      </c>
      <c r="P28" s="60">
        <v>16846</v>
      </c>
      <c r="Q28" s="63">
        <v>1615</v>
      </c>
      <c r="R28" s="61">
        <f>SUM(N28:Q28)</f>
        <v>27978</v>
      </c>
      <c r="S28" s="62">
        <v>5226</v>
      </c>
      <c r="T28" s="64">
        <v>11492</v>
      </c>
      <c r="U28" s="65">
        <f>11453+36</f>
        <v>11489</v>
      </c>
      <c r="V28" s="61">
        <f>SUM(S28:U28)</f>
        <v>28207</v>
      </c>
      <c r="W28" s="66">
        <v>6406</v>
      </c>
      <c r="X28" s="67">
        <v>3210</v>
      </c>
      <c r="Y28" s="65">
        <v>5965</v>
      </c>
      <c r="Z28" s="61">
        <f>SUM(W28:Y28)</f>
        <v>15581</v>
      </c>
      <c r="AA28" s="68">
        <v>1101</v>
      </c>
      <c r="AB28" s="65">
        <v>1341</v>
      </c>
      <c r="AC28" s="61">
        <f t="shared" si="0"/>
        <v>2442</v>
      </c>
      <c r="AD28" s="68">
        <v>2218</v>
      </c>
      <c r="AE28" s="69">
        <v>222</v>
      </c>
      <c r="AF28" s="137">
        <v>836</v>
      </c>
      <c r="AG28" s="215">
        <f t="shared" si="4"/>
        <v>3276</v>
      </c>
      <c r="AH28" s="219">
        <v>396</v>
      </c>
      <c r="AI28" s="201">
        <v>1398</v>
      </c>
      <c r="AJ28" s="202"/>
      <c r="AK28" s="207">
        <v>1123</v>
      </c>
      <c r="AL28" s="215">
        <f t="shared" si="5"/>
        <v>2917</v>
      </c>
      <c r="AM28" s="219">
        <v>1916</v>
      </c>
      <c r="AN28" s="266"/>
      <c r="AO28" s="266"/>
      <c r="AP28" s="266"/>
      <c r="AQ28" s="66">
        <v>1205</v>
      </c>
      <c r="AR28" s="282">
        <v>12</v>
      </c>
      <c r="AS28" s="302">
        <f t="shared" si="6"/>
        <v>3133</v>
      </c>
      <c r="AT28" s="223">
        <f t="shared" si="7"/>
        <v>83534</v>
      </c>
      <c r="AX28" s="2"/>
    </row>
    <row r="29" spans="1:50" s="5" customFormat="1" ht="53.25" customHeight="1">
      <c r="A29" s="268" t="s">
        <v>94</v>
      </c>
      <c r="B29" s="47">
        <f t="shared" si="1"/>
        <v>200890</v>
      </c>
      <c r="C29" s="80"/>
      <c r="D29" s="81"/>
      <c r="E29" s="70" t="s">
        <v>22</v>
      </c>
      <c r="F29" s="71" t="s">
        <v>25</v>
      </c>
      <c r="G29" s="72" t="s">
        <v>25</v>
      </c>
      <c r="H29" s="73" t="s">
        <v>25</v>
      </c>
      <c r="I29" s="74" t="s">
        <v>25</v>
      </c>
      <c r="J29" s="75" t="s">
        <v>25</v>
      </c>
      <c r="K29" s="73" t="s">
        <v>25</v>
      </c>
      <c r="L29" s="76" t="s">
        <v>25</v>
      </c>
      <c r="M29" s="74" t="s">
        <v>25</v>
      </c>
      <c r="N29" s="75" t="s">
        <v>25</v>
      </c>
      <c r="O29" s="73" t="s">
        <v>25</v>
      </c>
      <c r="P29" s="73" t="s">
        <v>25</v>
      </c>
      <c r="Q29" s="76" t="s">
        <v>25</v>
      </c>
      <c r="R29" s="74" t="s">
        <v>25</v>
      </c>
      <c r="S29" s="75" t="s">
        <v>25</v>
      </c>
      <c r="T29" s="73" t="s">
        <v>25</v>
      </c>
      <c r="U29" s="76" t="s">
        <v>25</v>
      </c>
      <c r="V29" s="74" t="s">
        <v>25</v>
      </c>
      <c r="W29" s="269" t="s">
        <v>25</v>
      </c>
      <c r="X29" s="73" t="s">
        <v>25</v>
      </c>
      <c r="Y29" s="76" t="s">
        <v>25</v>
      </c>
      <c r="Z29" s="74" t="s">
        <v>25</v>
      </c>
      <c r="AA29" s="269" t="s">
        <v>22</v>
      </c>
      <c r="AB29" s="76">
        <v>53077</v>
      </c>
      <c r="AC29" s="74">
        <f t="shared" si="0"/>
        <v>53077</v>
      </c>
      <c r="AD29" s="270">
        <v>3578</v>
      </c>
      <c r="AE29" s="54">
        <v>1176</v>
      </c>
      <c r="AF29" s="138">
        <v>101960</v>
      </c>
      <c r="AG29" s="52">
        <f t="shared" si="4"/>
        <v>106714</v>
      </c>
      <c r="AH29" s="220">
        <v>6542</v>
      </c>
      <c r="AI29" s="203">
        <v>25410</v>
      </c>
      <c r="AJ29" s="200"/>
      <c r="AK29" s="51">
        <v>4445</v>
      </c>
      <c r="AL29" s="52">
        <f t="shared" si="5"/>
        <v>36397</v>
      </c>
      <c r="AM29" s="220">
        <v>3384</v>
      </c>
      <c r="AN29" s="263"/>
      <c r="AO29" s="263"/>
      <c r="AP29" s="263"/>
      <c r="AQ29" s="56">
        <v>1308</v>
      </c>
      <c r="AR29" s="281">
        <v>10</v>
      </c>
      <c r="AS29" s="47">
        <f t="shared" si="6"/>
        <v>4702</v>
      </c>
      <c r="AT29" s="224">
        <f t="shared" si="7"/>
        <v>200890</v>
      </c>
      <c r="AX29" s="2"/>
    </row>
    <row r="30" spans="1:50" s="4" customFormat="1" ht="53.25" customHeight="1">
      <c r="A30" s="8" t="s">
        <v>9</v>
      </c>
      <c r="B30" s="33">
        <f t="shared" si="1"/>
        <v>107569</v>
      </c>
      <c r="C30" s="80"/>
      <c r="D30" s="81"/>
      <c r="E30" s="57" t="s">
        <v>22</v>
      </c>
      <c r="F30" s="58">
        <f>SUM(E30)</f>
        <v>0</v>
      </c>
      <c r="G30" s="59" t="s">
        <v>22</v>
      </c>
      <c r="H30" s="60" t="s">
        <v>22</v>
      </c>
      <c r="I30" s="61">
        <f>SUM(G30:H30)</f>
        <v>0</v>
      </c>
      <c r="J30" s="62" t="s">
        <v>22</v>
      </c>
      <c r="K30" s="60" t="s">
        <v>22</v>
      </c>
      <c r="L30" s="63" t="s">
        <v>22</v>
      </c>
      <c r="M30" s="61">
        <f>SUM(J30:L30)</f>
        <v>0</v>
      </c>
      <c r="N30" s="68">
        <v>0</v>
      </c>
      <c r="O30" s="267">
        <v>15184</v>
      </c>
      <c r="P30" s="267">
        <v>6742</v>
      </c>
      <c r="Q30" s="65">
        <v>2249</v>
      </c>
      <c r="R30" s="61">
        <f>SUM(N30:Q30)</f>
        <v>24175</v>
      </c>
      <c r="S30" s="68">
        <v>5570</v>
      </c>
      <c r="T30" s="267">
        <v>38593</v>
      </c>
      <c r="U30" s="65">
        <v>4603</v>
      </c>
      <c r="V30" s="61">
        <f>SUM(S30:U30)</f>
        <v>48766</v>
      </c>
      <c r="W30" s="66">
        <v>17237</v>
      </c>
      <c r="X30" s="67">
        <v>15629</v>
      </c>
      <c r="Y30" s="65">
        <v>0</v>
      </c>
      <c r="Z30" s="61">
        <f>SUM(W30:Y30)</f>
        <v>32866</v>
      </c>
      <c r="AA30" s="68">
        <v>0</v>
      </c>
      <c r="AB30" s="65"/>
      <c r="AC30" s="61">
        <f t="shared" si="0"/>
        <v>0</v>
      </c>
      <c r="AD30" s="68">
        <v>0</v>
      </c>
      <c r="AE30" s="69">
        <v>870</v>
      </c>
      <c r="AF30" s="137">
        <v>191</v>
      </c>
      <c r="AG30" s="215">
        <f t="shared" si="4"/>
        <v>1061</v>
      </c>
      <c r="AH30" s="219">
        <v>14</v>
      </c>
      <c r="AI30" s="201">
        <v>333</v>
      </c>
      <c r="AJ30" s="202"/>
      <c r="AK30" s="207">
        <v>17</v>
      </c>
      <c r="AL30" s="215">
        <f t="shared" si="5"/>
        <v>364</v>
      </c>
      <c r="AM30" s="219">
        <v>57</v>
      </c>
      <c r="AN30" s="266"/>
      <c r="AO30" s="266"/>
      <c r="AP30" s="266"/>
      <c r="AQ30" s="66">
        <v>275</v>
      </c>
      <c r="AR30" s="282">
        <v>5</v>
      </c>
      <c r="AS30" s="302">
        <f t="shared" si="6"/>
        <v>337</v>
      </c>
      <c r="AT30" s="223">
        <f t="shared" si="7"/>
        <v>107569</v>
      </c>
      <c r="AX30" s="2"/>
    </row>
    <row r="31" spans="1:50" s="3" customFormat="1" ht="53.25" customHeight="1" thickBot="1">
      <c r="A31" s="271" t="s">
        <v>66</v>
      </c>
      <c r="B31" s="47">
        <f>AT31</f>
        <v>19606</v>
      </c>
      <c r="C31" s="84"/>
      <c r="D31" s="85"/>
      <c r="E31" s="154" t="s">
        <v>22</v>
      </c>
      <c r="F31" s="155">
        <f>SUM(E31)</f>
        <v>0</v>
      </c>
      <c r="G31" s="272">
        <v>7425</v>
      </c>
      <c r="H31" s="157" t="s">
        <v>22</v>
      </c>
      <c r="I31" s="158">
        <f>SUM(G31:H31)</f>
        <v>7425</v>
      </c>
      <c r="J31" s="159" t="s">
        <v>22</v>
      </c>
      <c r="K31" s="157" t="s">
        <v>22</v>
      </c>
      <c r="L31" s="160" t="s">
        <v>22</v>
      </c>
      <c r="M31" s="158">
        <f>SUM(J31:L31)</f>
        <v>0</v>
      </c>
      <c r="N31" s="159" t="s">
        <v>22</v>
      </c>
      <c r="O31" s="157" t="s">
        <v>22</v>
      </c>
      <c r="P31" s="157" t="s">
        <v>22</v>
      </c>
      <c r="Q31" s="160" t="s">
        <v>22</v>
      </c>
      <c r="R31" s="158">
        <f>SUM(N31:Q31)</f>
        <v>0</v>
      </c>
      <c r="S31" s="159" t="s">
        <v>22</v>
      </c>
      <c r="T31" s="161">
        <v>0</v>
      </c>
      <c r="U31" s="162">
        <v>0</v>
      </c>
      <c r="V31" s="158">
        <f>SUM(S31:U31)</f>
        <v>0</v>
      </c>
      <c r="W31" s="163">
        <v>0</v>
      </c>
      <c r="X31" s="164">
        <v>533</v>
      </c>
      <c r="Y31" s="162">
        <v>0</v>
      </c>
      <c r="Z31" s="158">
        <f>SUM(W31:Y31)</f>
        <v>533</v>
      </c>
      <c r="AA31" s="273">
        <v>0</v>
      </c>
      <c r="AB31" s="160">
        <v>1513</v>
      </c>
      <c r="AC31" s="74">
        <f t="shared" si="0"/>
        <v>1513</v>
      </c>
      <c r="AD31" s="274">
        <v>36</v>
      </c>
      <c r="AE31" s="166">
        <v>0</v>
      </c>
      <c r="AF31" s="260">
        <v>0</v>
      </c>
      <c r="AG31" s="52">
        <f t="shared" si="4"/>
        <v>36</v>
      </c>
      <c r="AH31" s="272">
        <v>516</v>
      </c>
      <c r="AI31" s="275">
        <v>660</v>
      </c>
      <c r="AJ31" s="276"/>
      <c r="AK31" s="277"/>
      <c r="AL31" s="52">
        <f>AH31+AI31+AJ31+AK31</f>
        <v>1176</v>
      </c>
      <c r="AM31" s="272">
        <v>840</v>
      </c>
      <c r="AN31" s="278">
        <v>727</v>
      </c>
      <c r="AO31" s="278">
        <v>863</v>
      </c>
      <c r="AP31" s="278"/>
      <c r="AQ31" s="262">
        <v>6393</v>
      </c>
      <c r="AR31" s="283">
        <v>100</v>
      </c>
      <c r="AS31" s="47">
        <f t="shared" si="6"/>
        <v>8923</v>
      </c>
      <c r="AT31" s="224">
        <f t="shared" si="7"/>
        <v>19606</v>
      </c>
      <c r="AX31" s="2"/>
    </row>
    <row r="32" spans="1:50" s="3" customFormat="1" ht="53.25" customHeight="1" thickBot="1">
      <c r="A32" s="320" t="s">
        <v>96</v>
      </c>
      <c r="B32" s="100">
        <f>AT32</f>
        <v>2206972</v>
      </c>
      <c r="C32" s="101">
        <f>SUM(C6:C21)</f>
        <v>1376853</v>
      </c>
      <c r="D32" s="102">
        <f>C32/B32</f>
        <v>0.6238651872339115</v>
      </c>
      <c r="E32" s="103">
        <f aca="true" t="shared" si="14" ref="E32:V32">SUM(E6:E31)</f>
        <v>19601</v>
      </c>
      <c r="F32" s="303">
        <f t="shared" si="14"/>
        <v>19601</v>
      </c>
      <c r="G32" s="104">
        <f t="shared" si="14"/>
        <v>33083</v>
      </c>
      <c r="H32" s="105">
        <f t="shared" si="14"/>
        <v>75550</v>
      </c>
      <c r="I32" s="303">
        <f t="shared" si="14"/>
        <v>108633</v>
      </c>
      <c r="J32" s="105">
        <f t="shared" si="14"/>
        <v>41471</v>
      </c>
      <c r="K32" s="106">
        <f t="shared" si="14"/>
        <v>1431874</v>
      </c>
      <c r="L32" s="107">
        <f t="shared" si="14"/>
        <v>37772</v>
      </c>
      <c r="M32" s="317">
        <f t="shared" si="14"/>
        <v>137829</v>
      </c>
      <c r="N32" s="105">
        <f t="shared" si="14"/>
        <v>34966</v>
      </c>
      <c r="O32" s="106">
        <f t="shared" si="14"/>
        <v>107924</v>
      </c>
      <c r="P32" s="106">
        <f t="shared" si="14"/>
        <v>80663</v>
      </c>
      <c r="Q32" s="107">
        <f t="shared" si="14"/>
        <v>36294</v>
      </c>
      <c r="R32" s="318">
        <f t="shared" si="14"/>
        <v>259847</v>
      </c>
      <c r="S32" s="105">
        <f t="shared" si="14"/>
        <v>85695</v>
      </c>
      <c r="T32" s="109">
        <f t="shared" si="14"/>
        <v>92562</v>
      </c>
      <c r="U32" s="107">
        <f t="shared" si="14"/>
        <v>238690</v>
      </c>
      <c r="V32" s="303">
        <f t="shared" si="14"/>
        <v>416947</v>
      </c>
      <c r="W32" s="103">
        <f>SUM(W7:W31)</f>
        <v>98982</v>
      </c>
      <c r="X32" s="106">
        <f aca="true" t="shared" si="15" ref="X32:AE32">SUM(X6:X31)</f>
        <v>76989</v>
      </c>
      <c r="Y32" s="107">
        <f t="shared" si="15"/>
        <v>58741</v>
      </c>
      <c r="Z32" s="303">
        <f t="shared" si="15"/>
        <v>239300</v>
      </c>
      <c r="AA32" s="105">
        <f t="shared" si="15"/>
        <v>117307</v>
      </c>
      <c r="AB32" s="107">
        <f t="shared" si="15"/>
        <v>127644</v>
      </c>
      <c r="AC32" s="303">
        <f>SUM(AC6:AC31)</f>
        <v>244951</v>
      </c>
      <c r="AD32" s="105">
        <f t="shared" si="15"/>
        <v>42843</v>
      </c>
      <c r="AE32" s="107">
        <f t="shared" si="15"/>
        <v>42753</v>
      </c>
      <c r="AF32" s="103">
        <f aca="true" t="shared" si="16" ref="AF32:AO32">SUM(AF6:AF31)</f>
        <v>152297</v>
      </c>
      <c r="AG32" s="303">
        <f t="shared" si="16"/>
        <v>237893</v>
      </c>
      <c r="AH32" s="304">
        <f t="shared" si="16"/>
        <v>93631</v>
      </c>
      <c r="AI32" s="305">
        <f>SUM(AI6:AI31)</f>
        <v>75456</v>
      </c>
      <c r="AJ32" s="305">
        <f t="shared" si="16"/>
        <v>66032</v>
      </c>
      <c r="AK32" s="306">
        <f t="shared" si="16"/>
        <v>62179</v>
      </c>
      <c r="AL32" s="303">
        <f t="shared" si="16"/>
        <v>297298</v>
      </c>
      <c r="AM32" s="304">
        <f t="shared" si="16"/>
        <v>100042</v>
      </c>
      <c r="AN32" s="304">
        <f t="shared" si="16"/>
        <v>28324</v>
      </c>
      <c r="AO32" s="304">
        <f t="shared" si="16"/>
        <v>20725</v>
      </c>
      <c r="AP32" s="304">
        <f>SUM(AP6:AP31)</f>
        <v>7655</v>
      </c>
      <c r="AQ32" s="304">
        <f>SUM(AQ6:AQ31)</f>
        <v>83802</v>
      </c>
      <c r="AR32" s="304">
        <f>SUM(AR6:AR31)</f>
        <v>4125</v>
      </c>
      <c r="AS32" s="228">
        <f>AM32+AN32+AO32+AP32+AQ32+AR32</f>
        <v>244673</v>
      </c>
      <c r="AT32" s="316">
        <f>SUM(F32,I32,M32,R32,V32,Z32,AC32,AG32,AL32,AS32)</f>
        <v>2206972</v>
      </c>
      <c r="AX32" s="2"/>
    </row>
    <row r="33" spans="1:50" s="3" customFormat="1" ht="53.25" customHeight="1" hidden="1" thickBot="1">
      <c r="A33" s="14" t="s">
        <v>5</v>
      </c>
      <c r="B33" s="110">
        <f>AC33+Z33+V33+R33+M33+I33+F33</f>
        <v>1427108</v>
      </c>
      <c r="C33" s="111"/>
      <c r="D33" s="112"/>
      <c r="E33" s="113">
        <f>SUM(E32)</f>
        <v>19601</v>
      </c>
      <c r="F33" s="311">
        <v>19601</v>
      </c>
      <c r="G33" s="319"/>
      <c r="H33" s="116">
        <f>SUM(G32:H32)</f>
        <v>108633</v>
      </c>
      <c r="I33" s="311">
        <v>108633</v>
      </c>
      <c r="J33" s="319"/>
      <c r="K33" s="116"/>
      <c r="L33" s="116">
        <f>SUM(J32:L32)</f>
        <v>1511117</v>
      </c>
      <c r="M33" s="117">
        <v>137829</v>
      </c>
      <c r="N33" s="319"/>
      <c r="O33" s="116"/>
      <c r="P33" s="116"/>
      <c r="Q33" s="117">
        <f>SUM(N32:Q32)</f>
        <v>259847</v>
      </c>
      <c r="R33" s="117">
        <v>259847</v>
      </c>
      <c r="S33" s="118"/>
      <c r="T33" s="292"/>
      <c r="U33" s="120">
        <f>SUM(S32:U32)</f>
        <v>416947</v>
      </c>
      <c r="V33" s="293">
        <v>416947</v>
      </c>
      <c r="W33" s="369">
        <f>SUM(W32:Y32)</f>
        <v>234712</v>
      </c>
      <c r="X33" s="370"/>
      <c r="Y33" s="371"/>
      <c r="Z33" s="293">
        <v>239300</v>
      </c>
      <c r="AA33" s="372"/>
      <c r="AB33" s="375"/>
      <c r="AC33" s="307">
        <v>244951</v>
      </c>
      <c r="AD33" s="308"/>
      <c r="AE33" s="309"/>
      <c r="AF33" s="309"/>
      <c r="AG33" s="117"/>
      <c r="AH33" s="310"/>
      <c r="AI33" s="116"/>
      <c r="AJ33" s="307"/>
      <c r="AK33" s="116"/>
      <c r="AL33" s="311"/>
      <c r="AM33" s="310"/>
      <c r="AN33" s="116"/>
      <c r="AO33" s="116"/>
      <c r="AP33" s="116"/>
      <c r="AQ33" s="116"/>
      <c r="AR33" s="116"/>
      <c r="AS33" s="227"/>
      <c r="AT33" s="225">
        <f>BU33+BR33+BN33+BJ33+BE33+BA33+AX33</f>
        <v>0</v>
      </c>
      <c r="AX33" s="2"/>
    </row>
    <row r="34" spans="1:50" s="3" customFormat="1" ht="53.25" customHeight="1" thickBot="1">
      <c r="A34" s="320" t="s">
        <v>97</v>
      </c>
      <c r="B34" s="123">
        <f>AT34</f>
        <v>2336000</v>
      </c>
      <c r="C34" s="124"/>
      <c r="D34" s="125"/>
      <c r="E34" s="113">
        <v>129000</v>
      </c>
      <c r="F34" s="315">
        <v>129000</v>
      </c>
      <c r="G34" s="369">
        <v>103000</v>
      </c>
      <c r="H34" s="374"/>
      <c r="I34" s="315">
        <v>103000</v>
      </c>
      <c r="J34" s="369">
        <v>242000</v>
      </c>
      <c r="K34" s="370"/>
      <c r="L34" s="374"/>
      <c r="M34" s="313">
        <v>242000</v>
      </c>
      <c r="N34" s="369">
        <v>232000</v>
      </c>
      <c r="O34" s="370"/>
      <c r="P34" s="370"/>
      <c r="Q34" s="374"/>
      <c r="R34" s="313">
        <v>232000</v>
      </c>
      <c r="S34" s="369">
        <v>405000</v>
      </c>
      <c r="T34" s="370"/>
      <c r="U34" s="374"/>
      <c r="V34" s="291">
        <v>405000</v>
      </c>
      <c r="W34" s="369">
        <v>169000</v>
      </c>
      <c r="X34" s="370"/>
      <c r="Y34" s="371"/>
      <c r="Z34" s="313">
        <v>169000</v>
      </c>
      <c r="AA34" s="372">
        <v>265000</v>
      </c>
      <c r="AB34" s="373"/>
      <c r="AC34" s="312">
        <v>265000</v>
      </c>
      <c r="AD34" s="359">
        <v>250000</v>
      </c>
      <c r="AE34" s="360"/>
      <c r="AF34" s="361"/>
      <c r="AG34" s="314">
        <v>250000</v>
      </c>
      <c r="AH34" s="347">
        <v>340000</v>
      </c>
      <c r="AI34" s="348"/>
      <c r="AJ34" s="348"/>
      <c r="AK34" s="362"/>
      <c r="AL34" s="315">
        <v>340000</v>
      </c>
      <c r="AM34" s="347"/>
      <c r="AN34" s="348"/>
      <c r="AO34" s="348"/>
      <c r="AP34" s="348"/>
      <c r="AQ34" s="348"/>
      <c r="AR34" s="349"/>
      <c r="AS34" s="250">
        <v>201000</v>
      </c>
      <c r="AT34" s="226">
        <v>2336000</v>
      </c>
      <c r="AX34" s="2"/>
    </row>
    <row r="35" spans="3:50" ht="3.75" customHeight="1">
      <c r="C35" s="126"/>
      <c r="AX35" s="2"/>
    </row>
    <row r="36" spans="1:50" ht="22.5" customHeight="1" hidden="1">
      <c r="A36" s="210" t="s">
        <v>56</v>
      </c>
      <c r="B36" s="128"/>
      <c r="C36" s="128"/>
      <c r="D36" s="128"/>
      <c r="E36" s="128"/>
      <c r="F36" s="212">
        <v>129000</v>
      </c>
      <c r="G36" s="7"/>
      <c r="H36" s="7"/>
      <c r="I36" s="212">
        <v>103000</v>
      </c>
      <c r="J36" s="7"/>
      <c r="K36" s="7"/>
      <c r="L36" s="7"/>
      <c r="M36" s="212">
        <v>242000</v>
      </c>
      <c r="N36" s="7"/>
      <c r="O36" s="7"/>
      <c r="P36" s="7"/>
      <c r="Q36" s="7"/>
      <c r="R36" s="212">
        <v>232000</v>
      </c>
      <c r="S36" s="131"/>
      <c r="T36" s="131"/>
      <c r="U36" s="131"/>
      <c r="V36" s="212">
        <v>405000</v>
      </c>
      <c r="W36" s="131"/>
      <c r="X36" s="131"/>
      <c r="Y36" s="131"/>
      <c r="Z36" s="212">
        <v>169324</v>
      </c>
      <c r="AA36" s="7"/>
      <c r="AB36" s="7"/>
      <c r="AC36" s="212">
        <v>265154</v>
      </c>
      <c r="AD36" s="131"/>
      <c r="AE36" s="131"/>
      <c r="AF36" s="131"/>
      <c r="AG36" s="212">
        <v>249142</v>
      </c>
      <c r="AH36" s="131"/>
      <c r="AI36" s="131"/>
      <c r="AJ36" s="131"/>
      <c r="AK36" s="131"/>
      <c r="AL36" s="212">
        <v>338640</v>
      </c>
      <c r="AM36" s="131"/>
      <c r="AN36" s="131"/>
      <c r="AO36" s="131"/>
      <c r="AP36" s="131"/>
      <c r="AQ36" s="131"/>
      <c r="AR36" s="131"/>
      <c r="AS36" s="131"/>
      <c r="AT36" s="212">
        <f>F36+I36+M36+R36+V36+Z36+AC36+AL36+AG36</f>
        <v>2133260</v>
      </c>
      <c r="AX36" s="2"/>
    </row>
    <row r="37" spans="1:46" s="2" customFormat="1" ht="18.75" hidden="1">
      <c r="A37" s="210" t="s">
        <v>55</v>
      </c>
      <c r="B37" s="128"/>
      <c r="C37" s="128"/>
      <c r="D37" s="128"/>
      <c r="E37" s="128"/>
      <c r="F37" s="212">
        <v>129325</v>
      </c>
      <c r="G37" s="7"/>
      <c r="H37" s="7"/>
      <c r="I37" s="212">
        <v>103035</v>
      </c>
      <c r="J37" s="7"/>
      <c r="K37" s="7"/>
      <c r="L37" s="7"/>
      <c r="M37" s="212">
        <v>242028</v>
      </c>
      <c r="N37" s="7"/>
      <c r="O37" s="7"/>
      <c r="P37" s="7"/>
      <c r="Q37" s="7"/>
      <c r="R37" s="212">
        <v>232027</v>
      </c>
      <c r="S37" s="131"/>
      <c r="T37" s="131"/>
      <c r="U37" s="131"/>
      <c r="V37" s="212">
        <v>407155</v>
      </c>
      <c r="W37" s="131"/>
      <c r="X37" s="131"/>
      <c r="Y37" s="131"/>
      <c r="Z37" s="212">
        <v>175933</v>
      </c>
      <c r="AA37" s="7"/>
      <c r="AB37" s="7"/>
      <c r="AC37" s="212">
        <v>272782</v>
      </c>
      <c r="AD37" s="131"/>
      <c r="AE37" s="131"/>
      <c r="AF37" s="131"/>
      <c r="AG37" s="212">
        <v>276502</v>
      </c>
      <c r="AH37" s="363"/>
      <c r="AI37" s="364"/>
      <c r="AJ37" s="364"/>
      <c r="AK37" s="365"/>
      <c r="AL37" s="212">
        <v>341903</v>
      </c>
      <c r="AM37" s="212"/>
      <c r="AN37" s="212"/>
      <c r="AO37" s="212"/>
      <c r="AP37" s="212"/>
      <c r="AQ37" s="212"/>
      <c r="AR37" s="212"/>
      <c r="AS37" s="212">
        <v>201830</v>
      </c>
      <c r="AT37" s="212">
        <f>F37+I37+M37+R37+V37+Z37+AC37+AG37+AL37</f>
        <v>2180690</v>
      </c>
    </row>
    <row r="38" spans="1:46" s="2" customFormat="1" ht="18.75" hidden="1">
      <c r="A38" s="210" t="s">
        <v>57</v>
      </c>
      <c r="B38" s="128"/>
      <c r="C38" s="128"/>
      <c r="D38" s="128"/>
      <c r="E38" s="128"/>
      <c r="F38" s="212">
        <f>F37-F34</f>
        <v>325</v>
      </c>
      <c r="G38" s="7"/>
      <c r="H38" s="7"/>
      <c r="I38" s="212">
        <f>I37-I34</f>
        <v>35</v>
      </c>
      <c r="J38" s="7"/>
      <c r="K38" s="7"/>
      <c r="L38" s="7"/>
      <c r="M38" s="212">
        <f>M37-M34</f>
        <v>28</v>
      </c>
      <c r="N38" s="7"/>
      <c r="O38" s="7"/>
      <c r="P38" s="7"/>
      <c r="Q38" s="7"/>
      <c r="R38" s="212">
        <f>R37-R34</f>
        <v>27</v>
      </c>
      <c r="S38" s="213"/>
      <c r="T38" s="213"/>
      <c r="U38" s="213"/>
      <c r="V38" s="212">
        <f>V37-V34</f>
        <v>2155</v>
      </c>
      <c r="W38" s="213"/>
      <c r="X38" s="213"/>
      <c r="Y38" s="213"/>
      <c r="Z38" s="212">
        <f>Z37-Z34</f>
        <v>6933</v>
      </c>
      <c r="AA38" s="214"/>
      <c r="AB38" s="214"/>
      <c r="AC38" s="212">
        <f>AC37-AC34</f>
        <v>7782</v>
      </c>
      <c r="AD38" s="213"/>
      <c r="AE38" s="213"/>
      <c r="AF38" s="213"/>
      <c r="AG38" s="212">
        <f>AG37-AG34</f>
        <v>26502</v>
      </c>
      <c r="AH38" s="366"/>
      <c r="AI38" s="367"/>
      <c r="AJ38" s="367"/>
      <c r="AK38" s="368"/>
      <c r="AL38" s="212">
        <v>10201</v>
      </c>
      <c r="AM38" s="212"/>
      <c r="AN38" s="212"/>
      <c r="AO38" s="212"/>
      <c r="AP38" s="212"/>
      <c r="AQ38" s="212"/>
      <c r="AR38" s="212"/>
      <c r="AS38" s="212"/>
      <c r="AT38" s="212">
        <f>F38+I38+M38+R38+V38+Z38+AC38+AG38+AL38</f>
        <v>53988</v>
      </c>
    </row>
    <row r="39" spans="3:50" ht="18" hidden="1" thickBot="1">
      <c r="C39" s="127"/>
      <c r="AL39" s="2"/>
      <c r="AT39" s="130"/>
      <c r="AX39" s="2"/>
    </row>
    <row r="40" spans="1:50" ht="17.25" hidden="1">
      <c r="A40" s="341" t="s">
        <v>2</v>
      </c>
      <c r="B40" s="341" t="s">
        <v>3</v>
      </c>
      <c r="C40" s="352" t="s">
        <v>26</v>
      </c>
      <c r="D40" s="19"/>
      <c r="E40" s="327" t="s">
        <v>13</v>
      </c>
      <c r="F40" s="329"/>
      <c r="G40" s="356" t="s">
        <v>19</v>
      </c>
      <c r="H40" s="357"/>
      <c r="I40" s="358"/>
      <c r="J40" s="350" t="s">
        <v>14</v>
      </c>
      <c r="K40" s="328"/>
      <c r="L40" s="328"/>
      <c r="M40" s="329"/>
      <c r="N40" s="350" t="s">
        <v>15</v>
      </c>
      <c r="O40" s="328"/>
      <c r="P40" s="328"/>
      <c r="Q40" s="328"/>
      <c r="R40" s="329"/>
      <c r="S40" s="350" t="s">
        <v>16</v>
      </c>
      <c r="T40" s="328"/>
      <c r="U40" s="328"/>
      <c r="V40" s="329"/>
      <c r="W40" s="350" t="s">
        <v>17</v>
      </c>
      <c r="X40" s="328"/>
      <c r="Y40" s="328"/>
      <c r="Z40" s="329"/>
      <c r="AA40" s="350" t="s">
        <v>18</v>
      </c>
      <c r="AB40" s="328"/>
      <c r="AC40" s="329"/>
      <c r="AD40" s="350" t="s">
        <v>27</v>
      </c>
      <c r="AE40" s="328"/>
      <c r="AF40" s="328"/>
      <c r="AG40" s="355"/>
      <c r="AH40" s="327" t="s">
        <v>49</v>
      </c>
      <c r="AI40" s="328"/>
      <c r="AJ40" s="328"/>
      <c r="AK40" s="328"/>
      <c r="AL40" s="355"/>
      <c r="AM40" s="327" t="s">
        <v>59</v>
      </c>
      <c r="AN40" s="328"/>
      <c r="AO40" s="328"/>
      <c r="AP40" s="328"/>
      <c r="AQ40" s="328"/>
      <c r="AR40" s="329"/>
      <c r="AS40" s="249"/>
      <c r="AT40" s="330" t="s">
        <v>3</v>
      </c>
      <c r="AX40" s="2"/>
    </row>
    <row r="41" spans="1:50" ht="17.25" hidden="1">
      <c r="A41" s="342"/>
      <c r="B41" s="342"/>
      <c r="C41" s="353"/>
      <c r="D41" s="20" t="s">
        <v>36</v>
      </c>
      <c r="E41" s="333" t="s">
        <v>20</v>
      </c>
      <c r="F41" s="334"/>
      <c r="G41" s="335" t="s">
        <v>38</v>
      </c>
      <c r="H41" s="336"/>
      <c r="I41" s="337"/>
      <c r="J41" s="338" t="s">
        <v>39</v>
      </c>
      <c r="K41" s="339"/>
      <c r="L41" s="339"/>
      <c r="M41" s="334"/>
      <c r="N41" s="338" t="s">
        <v>40</v>
      </c>
      <c r="O41" s="339"/>
      <c r="P41" s="339"/>
      <c r="Q41" s="339"/>
      <c r="R41" s="334"/>
      <c r="S41" s="338" t="s">
        <v>41</v>
      </c>
      <c r="T41" s="339"/>
      <c r="U41" s="339"/>
      <c r="V41" s="334"/>
      <c r="W41" s="338" t="s">
        <v>42</v>
      </c>
      <c r="X41" s="339"/>
      <c r="Y41" s="339"/>
      <c r="Z41" s="334"/>
      <c r="AA41" s="338" t="s">
        <v>24</v>
      </c>
      <c r="AB41" s="339"/>
      <c r="AC41" s="334"/>
      <c r="AD41" s="21" t="s">
        <v>28</v>
      </c>
      <c r="AE41" s="22" t="s">
        <v>29</v>
      </c>
      <c r="AF41" s="21" t="s">
        <v>45</v>
      </c>
      <c r="AG41" s="23" t="s">
        <v>46</v>
      </c>
      <c r="AH41" s="192" t="s">
        <v>50</v>
      </c>
      <c r="AI41" s="196" t="s">
        <v>61</v>
      </c>
      <c r="AJ41" s="22"/>
      <c r="AK41" s="21" t="s">
        <v>54</v>
      </c>
      <c r="AL41" s="23" t="s">
        <v>53</v>
      </c>
      <c r="AM41" s="192" t="s">
        <v>58</v>
      </c>
      <c r="AN41" s="237" t="s">
        <v>60</v>
      </c>
      <c r="AO41" s="22" t="s">
        <v>62</v>
      </c>
      <c r="AP41" s="237" t="s">
        <v>63</v>
      </c>
      <c r="AQ41" s="237" t="s">
        <v>82</v>
      </c>
      <c r="AR41" s="237" t="s">
        <v>87</v>
      </c>
      <c r="AS41" s="286" t="s">
        <v>95</v>
      </c>
      <c r="AT41" s="331"/>
      <c r="AX41" s="2"/>
    </row>
    <row r="42" spans="1:50" ht="18" hidden="1" thickBot="1">
      <c r="A42" s="351"/>
      <c r="B42" s="343"/>
      <c r="C42" s="354"/>
      <c r="D42" s="24"/>
      <c r="E42" s="25"/>
      <c r="F42" s="16" t="s">
        <v>4</v>
      </c>
      <c r="G42" s="26">
        <v>36739</v>
      </c>
      <c r="H42" s="27">
        <v>36923</v>
      </c>
      <c r="I42" s="6" t="s">
        <v>4</v>
      </c>
      <c r="J42" s="28">
        <v>37073</v>
      </c>
      <c r="K42" s="29">
        <v>37196</v>
      </c>
      <c r="L42" s="30">
        <v>37288</v>
      </c>
      <c r="M42" s="15" t="s">
        <v>4</v>
      </c>
      <c r="N42" s="15">
        <v>37377</v>
      </c>
      <c r="O42" s="15">
        <v>37500</v>
      </c>
      <c r="P42" s="15">
        <v>37591</v>
      </c>
      <c r="Q42" s="15">
        <v>37681</v>
      </c>
      <c r="R42" s="15" t="s">
        <v>4</v>
      </c>
      <c r="S42" s="15">
        <v>37773</v>
      </c>
      <c r="T42" s="15">
        <v>37926</v>
      </c>
      <c r="U42" s="15">
        <v>38047</v>
      </c>
      <c r="V42" s="15" t="s">
        <v>4</v>
      </c>
      <c r="W42" s="16">
        <v>38139</v>
      </c>
      <c r="X42" s="15">
        <v>38322</v>
      </c>
      <c r="Y42" s="15">
        <v>38412</v>
      </c>
      <c r="Z42" s="15" t="s">
        <v>4</v>
      </c>
      <c r="AA42" s="15">
        <v>38504</v>
      </c>
      <c r="AB42" s="15">
        <v>38718</v>
      </c>
      <c r="AC42" s="15" t="s">
        <v>4</v>
      </c>
      <c r="AD42" s="6">
        <v>38808</v>
      </c>
      <c r="AE42" s="31">
        <v>38991</v>
      </c>
      <c r="AF42" s="136">
        <v>39142</v>
      </c>
      <c r="AG42" s="32" t="s">
        <v>37</v>
      </c>
      <c r="AH42" s="193">
        <v>39264</v>
      </c>
      <c r="AI42" s="197">
        <v>39417</v>
      </c>
      <c r="AJ42" s="31"/>
      <c r="AK42" s="136">
        <v>39508</v>
      </c>
      <c r="AL42" s="32" t="s">
        <v>37</v>
      </c>
      <c r="AM42" s="193">
        <v>39600</v>
      </c>
      <c r="AN42" s="16">
        <v>39630</v>
      </c>
      <c r="AO42" s="15">
        <v>39692</v>
      </c>
      <c r="AP42" s="16">
        <v>39692</v>
      </c>
      <c r="AQ42" s="16">
        <v>39783</v>
      </c>
      <c r="AR42" s="16">
        <v>39783</v>
      </c>
      <c r="AS42" s="287"/>
      <c r="AT42" s="332"/>
      <c r="AX42" s="2"/>
    </row>
    <row r="43" spans="1:50" ht="18.75" hidden="1">
      <c r="A43" s="10" t="s">
        <v>47</v>
      </c>
      <c r="B43" s="47">
        <f>AT43</f>
        <v>131359</v>
      </c>
      <c r="C43" s="34">
        <f>B43</f>
        <v>131359</v>
      </c>
      <c r="D43" s="134">
        <f>C43/$B$32</f>
        <v>0.059520012034588565</v>
      </c>
      <c r="E43" s="70">
        <v>3421</v>
      </c>
      <c r="F43" s="71">
        <f>SUM(E43)</f>
        <v>3421</v>
      </c>
      <c r="G43" s="72">
        <v>5055</v>
      </c>
      <c r="H43" s="73">
        <v>808</v>
      </c>
      <c r="I43" s="74">
        <f>SUM(G43:H43)</f>
        <v>5863</v>
      </c>
      <c r="J43" s="75">
        <v>5375</v>
      </c>
      <c r="K43" s="73">
        <v>24601</v>
      </c>
      <c r="L43" s="76">
        <v>5024</v>
      </c>
      <c r="M43" s="74">
        <f>SUM(J43:L43)</f>
        <v>35000</v>
      </c>
      <c r="N43" s="75">
        <v>5725</v>
      </c>
      <c r="O43" s="73">
        <v>50603</v>
      </c>
      <c r="P43" s="73">
        <v>18290</v>
      </c>
      <c r="Q43" s="76">
        <v>4023</v>
      </c>
      <c r="R43" s="74">
        <f>SUM(N43:Q43)</f>
        <v>78641</v>
      </c>
      <c r="S43" s="75">
        <v>1035</v>
      </c>
      <c r="T43" s="77">
        <v>0</v>
      </c>
      <c r="U43" s="78">
        <v>1864</v>
      </c>
      <c r="V43" s="74">
        <f>SUM(S43:U43)</f>
        <v>2899</v>
      </c>
      <c r="W43" s="56">
        <v>2549</v>
      </c>
      <c r="X43" s="55">
        <v>1012</v>
      </c>
      <c r="Y43" s="78">
        <v>0</v>
      </c>
      <c r="Z43" s="74">
        <f>SUM(W43:Y43)</f>
        <v>3561</v>
      </c>
      <c r="AA43" s="79">
        <v>0</v>
      </c>
      <c r="AB43" s="78"/>
      <c r="AC43" s="74">
        <f>SUM(AA43:AB43)</f>
        <v>0</v>
      </c>
      <c r="AD43" s="79">
        <v>1293</v>
      </c>
      <c r="AE43" s="54"/>
      <c r="AF43" s="138">
        <v>553</v>
      </c>
      <c r="AG43" s="47">
        <f>SUM(AD43:AF43)</f>
        <v>1846</v>
      </c>
      <c r="AH43" s="194"/>
      <c r="AI43" s="138">
        <v>52</v>
      </c>
      <c r="AJ43" s="54"/>
      <c r="AK43" s="138">
        <v>15</v>
      </c>
      <c r="AL43" s="47">
        <f>AH43+AI43+AJ43+AK43</f>
        <v>67</v>
      </c>
      <c r="AM43" s="194">
        <v>45</v>
      </c>
      <c r="AN43" s="49">
        <v>0</v>
      </c>
      <c r="AO43" s="52">
        <v>0</v>
      </c>
      <c r="AP43" s="49">
        <v>0</v>
      </c>
      <c r="AQ43" s="49">
        <v>16</v>
      </c>
      <c r="AR43" s="49"/>
      <c r="AS43" s="256">
        <f>AM43+AN43+AO43+AP43+AQ43+AR43</f>
        <v>61</v>
      </c>
      <c r="AT43" s="255">
        <f>AC43+Z43+V43+R43+M43+I43+F43+AG43+AL43+AS43</f>
        <v>131359</v>
      </c>
      <c r="AX43" s="2"/>
    </row>
    <row r="44" spans="1:50" ht="19.5" hidden="1" thickBot="1">
      <c r="A44" s="169" t="s">
        <v>48</v>
      </c>
      <c r="B44" s="151">
        <f>AT44</f>
        <v>5163</v>
      </c>
      <c r="C44" s="152"/>
      <c r="D44" s="153"/>
      <c r="E44" s="154"/>
      <c r="F44" s="155"/>
      <c r="G44" s="156"/>
      <c r="H44" s="157"/>
      <c r="I44" s="158"/>
      <c r="J44" s="159"/>
      <c r="K44" s="157"/>
      <c r="L44" s="160"/>
      <c r="M44" s="158"/>
      <c r="N44" s="159"/>
      <c r="O44" s="157"/>
      <c r="P44" s="157"/>
      <c r="Q44" s="160"/>
      <c r="R44" s="158"/>
      <c r="S44" s="159"/>
      <c r="T44" s="161"/>
      <c r="U44" s="162"/>
      <c r="V44" s="158"/>
      <c r="W44" s="163"/>
      <c r="X44" s="164"/>
      <c r="Y44" s="162"/>
      <c r="Z44" s="158"/>
      <c r="AA44" s="165"/>
      <c r="AB44" s="162"/>
      <c r="AC44" s="158"/>
      <c r="AD44" s="165"/>
      <c r="AE44" s="166">
        <v>296</v>
      </c>
      <c r="AF44" s="167">
        <v>2363</v>
      </c>
      <c r="AG44" s="151">
        <f>SUM(AD44:AF44)</f>
        <v>2659</v>
      </c>
      <c r="AH44" s="195">
        <v>47</v>
      </c>
      <c r="AI44" s="167">
        <v>1178</v>
      </c>
      <c r="AJ44" s="166"/>
      <c r="AK44" s="167">
        <v>60</v>
      </c>
      <c r="AL44" s="151">
        <f>AH44+AI44+AJ44+AK44</f>
        <v>1285</v>
      </c>
      <c r="AM44" s="195">
        <v>262</v>
      </c>
      <c r="AN44" s="248">
        <v>0</v>
      </c>
      <c r="AO44" s="284">
        <v>0</v>
      </c>
      <c r="AP44" s="248">
        <v>0</v>
      </c>
      <c r="AQ44" s="248">
        <v>946</v>
      </c>
      <c r="AR44" s="248">
        <v>11</v>
      </c>
      <c r="AS44" s="288">
        <f>AM44+AN44+AO44+AP44+AQ44+AR44</f>
        <v>1219</v>
      </c>
      <c r="AT44" s="289">
        <f>AC44+Z44+V44+R44+M44+I44+F44+AG44+AL44+AS44</f>
        <v>5163</v>
      </c>
      <c r="AX44" s="2"/>
    </row>
    <row r="45" spans="3:50" ht="18" hidden="1" thickBot="1">
      <c r="C45" s="127"/>
      <c r="AX45" s="2"/>
    </row>
    <row r="46" spans="1:50" ht="17.25" hidden="1">
      <c r="A46" s="341" t="s">
        <v>2</v>
      </c>
      <c r="B46" s="341" t="s">
        <v>3</v>
      </c>
      <c r="C46" s="352" t="s">
        <v>26</v>
      </c>
      <c r="D46" s="19"/>
      <c r="E46" s="327" t="s">
        <v>13</v>
      </c>
      <c r="F46" s="329"/>
      <c r="G46" s="356" t="s">
        <v>19</v>
      </c>
      <c r="H46" s="357"/>
      <c r="I46" s="358"/>
      <c r="J46" s="350" t="s">
        <v>14</v>
      </c>
      <c r="K46" s="328"/>
      <c r="L46" s="328"/>
      <c r="M46" s="329"/>
      <c r="N46" s="350" t="s">
        <v>15</v>
      </c>
      <c r="O46" s="328"/>
      <c r="P46" s="328"/>
      <c r="Q46" s="328"/>
      <c r="R46" s="329"/>
      <c r="S46" s="350" t="s">
        <v>16</v>
      </c>
      <c r="T46" s="328"/>
      <c r="U46" s="328"/>
      <c r="V46" s="329"/>
      <c r="W46" s="350" t="s">
        <v>17</v>
      </c>
      <c r="X46" s="328"/>
      <c r="Y46" s="328"/>
      <c r="Z46" s="329"/>
      <c r="AA46" s="350" t="s">
        <v>18</v>
      </c>
      <c r="AB46" s="328"/>
      <c r="AC46" s="329"/>
      <c r="AD46" s="350" t="s">
        <v>27</v>
      </c>
      <c r="AE46" s="328"/>
      <c r="AF46" s="328"/>
      <c r="AG46" s="355"/>
      <c r="AH46" s="327" t="s">
        <v>49</v>
      </c>
      <c r="AI46" s="328"/>
      <c r="AJ46" s="328"/>
      <c r="AK46" s="328"/>
      <c r="AL46" s="355"/>
      <c r="AM46" s="327" t="s">
        <v>59</v>
      </c>
      <c r="AN46" s="328"/>
      <c r="AO46" s="328"/>
      <c r="AP46" s="328"/>
      <c r="AQ46" s="328"/>
      <c r="AR46" s="329"/>
      <c r="AS46" s="249"/>
      <c r="AT46" s="330" t="s">
        <v>3</v>
      </c>
      <c r="AX46" s="2"/>
    </row>
    <row r="47" spans="1:50" ht="17.25" hidden="1">
      <c r="A47" s="342"/>
      <c r="B47" s="342"/>
      <c r="C47" s="353"/>
      <c r="D47" s="20" t="s">
        <v>36</v>
      </c>
      <c r="E47" s="333" t="s">
        <v>20</v>
      </c>
      <c r="F47" s="334"/>
      <c r="G47" s="335" t="s">
        <v>38</v>
      </c>
      <c r="H47" s="336"/>
      <c r="I47" s="337"/>
      <c r="J47" s="338" t="s">
        <v>39</v>
      </c>
      <c r="K47" s="339"/>
      <c r="L47" s="339"/>
      <c r="M47" s="334"/>
      <c r="N47" s="338" t="s">
        <v>40</v>
      </c>
      <c r="O47" s="339"/>
      <c r="P47" s="339"/>
      <c r="Q47" s="339"/>
      <c r="R47" s="334"/>
      <c r="S47" s="338" t="s">
        <v>41</v>
      </c>
      <c r="T47" s="339"/>
      <c r="U47" s="339"/>
      <c r="V47" s="334"/>
      <c r="W47" s="338" t="s">
        <v>42</v>
      </c>
      <c r="X47" s="339"/>
      <c r="Y47" s="339"/>
      <c r="Z47" s="334"/>
      <c r="AA47" s="338" t="s">
        <v>24</v>
      </c>
      <c r="AB47" s="339"/>
      <c r="AC47" s="334"/>
      <c r="AD47" s="21" t="s">
        <v>28</v>
      </c>
      <c r="AE47" s="22" t="s">
        <v>29</v>
      </c>
      <c r="AF47" s="21" t="s">
        <v>45</v>
      </c>
      <c r="AG47" s="23" t="s">
        <v>46</v>
      </c>
      <c r="AH47" s="192" t="s">
        <v>50</v>
      </c>
      <c r="AI47" s="196" t="s">
        <v>61</v>
      </c>
      <c r="AJ47" s="22"/>
      <c r="AK47" s="21" t="s">
        <v>54</v>
      </c>
      <c r="AL47" s="23" t="s">
        <v>53</v>
      </c>
      <c r="AM47" s="192" t="s">
        <v>58</v>
      </c>
      <c r="AN47" s="22" t="s">
        <v>60</v>
      </c>
      <c r="AO47" s="22" t="s">
        <v>62</v>
      </c>
      <c r="AP47" s="22" t="s">
        <v>63</v>
      </c>
      <c r="AQ47" s="22" t="s">
        <v>82</v>
      </c>
      <c r="AR47" s="22" t="s">
        <v>87</v>
      </c>
      <c r="AS47" s="286" t="s">
        <v>95</v>
      </c>
      <c r="AT47" s="331"/>
      <c r="AX47" s="2"/>
    </row>
    <row r="48" spans="1:50" ht="18" hidden="1" thickBot="1">
      <c r="A48" s="351"/>
      <c r="B48" s="343"/>
      <c r="C48" s="354"/>
      <c r="D48" s="24"/>
      <c r="E48" s="25"/>
      <c r="F48" s="16" t="s">
        <v>4</v>
      </c>
      <c r="G48" s="26">
        <v>36739</v>
      </c>
      <c r="H48" s="27">
        <v>36923</v>
      </c>
      <c r="I48" s="6" t="s">
        <v>4</v>
      </c>
      <c r="J48" s="28">
        <v>37073</v>
      </c>
      <c r="K48" s="29">
        <v>37196</v>
      </c>
      <c r="L48" s="30">
        <v>37288</v>
      </c>
      <c r="M48" s="15" t="s">
        <v>4</v>
      </c>
      <c r="N48" s="15">
        <v>37377</v>
      </c>
      <c r="O48" s="15">
        <v>37500</v>
      </c>
      <c r="P48" s="15">
        <v>37591</v>
      </c>
      <c r="Q48" s="15">
        <v>37681</v>
      </c>
      <c r="R48" s="15" t="s">
        <v>4</v>
      </c>
      <c r="S48" s="15">
        <v>37773</v>
      </c>
      <c r="T48" s="15">
        <v>37926</v>
      </c>
      <c r="U48" s="15">
        <v>38047</v>
      </c>
      <c r="V48" s="15" t="s">
        <v>4</v>
      </c>
      <c r="W48" s="16">
        <v>38139</v>
      </c>
      <c r="X48" s="15">
        <v>38322</v>
      </c>
      <c r="Y48" s="15">
        <v>38412</v>
      </c>
      <c r="Z48" s="15" t="s">
        <v>4</v>
      </c>
      <c r="AA48" s="15">
        <v>38504</v>
      </c>
      <c r="AB48" s="15">
        <v>38718</v>
      </c>
      <c r="AC48" s="15" t="s">
        <v>4</v>
      </c>
      <c r="AD48" s="6">
        <v>38808</v>
      </c>
      <c r="AE48" s="31">
        <v>38991</v>
      </c>
      <c r="AF48" s="136">
        <v>39142</v>
      </c>
      <c r="AG48" s="32" t="s">
        <v>37</v>
      </c>
      <c r="AH48" s="193">
        <v>39264</v>
      </c>
      <c r="AI48" s="197">
        <v>39417</v>
      </c>
      <c r="AJ48" s="31"/>
      <c r="AK48" s="136">
        <v>39508</v>
      </c>
      <c r="AL48" s="32" t="s">
        <v>37</v>
      </c>
      <c r="AM48" s="193">
        <v>39600</v>
      </c>
      <c r="AN48" s="15">
        <v>39630</v>
      </c>
      <c r="AO48" s="15">
        <v>39692</v>
      </c>
      <c r="AP48" s="15">
        <v>39692</v>
      </c>
      <c r="AQ48" s="15">
        <v>39783</v>
      </c>
      <c r="AR48" s="15">
        <v>39783</v>
      </c>
      <c r="AS48" s="287"/>
      <c r="AT48" s="332"/>
      <c r="AX48" s="2"/>
    </row>
    <row r="49" spans="1:50" ht="18.75" hidden="1">
      <c r="A49" s="10" t="s">
        <v>84</v>
      </c>
      <c r="B49" s="47"/>
      <c r="C49" s="34">
        <f>AT49</f>
        <v>107068</v>
      </c>
      <c r="D49" s="134">
        <f>C49/$B$32</f>
        <v>0.048513528943729234</v>
      </c>
      <c r="E49" s="70">
        <v>3421</v>
      </c>
      <c r="F49" s="71">
        <v>2436</v>
      </c>
      <c r="G49" s="72">
        <v>1228</v>
      </c>
      <c r="H49" s="73">
        <v>2981</v>
      </c>
      <c r="I49" s="74">
        <v>4209</v>
      </c>
      <c r="J49" s="75">
        <v>3488</v>
      </c>
      <c r="K49" s="73">
        <v>1374296</v>
      </c>
      <c r="L49" s="76">
        <v>4990</v>
      </c>
      <c r="M49" s="74">
        <v>12043</v>
      </c>
      <c r="N49" s="75">
        <v>1515</v>
      </c>
      <c r="O49" s="73">
        <v>6523</v>
      </c>
      <c r="P49" s="73">
        <v>1658</v>
      </c>
      <c r="Q49" s="76">
        <v>2285</v>
      </c>
      <c r="R49" s="74">
        <v>11981</v>
      </c>
      <c r="S49" s="75">
        <v>10905</v>
      </c>
      <c r="T49" s="77">
        <v>6012</v>
      </c>
      <c r="U49" s="78">
        <v>23542</v>
      </c>
      <c r="V49" s="74">
        <v>40459</v>
      </c>
      <c r="W49" s="56">
        <v>2545</v>
      </c>
      <c r="X49" s="55">
        <v>7771</v>
      </c>
      <c r="Y49" s="78">
        <v>1935</v>
      </c>
      <c r="Z49" s="74">
        <v>12251</v>
      </c>
      <c r="AA49" s="79">
        <v>0</v>
      </c>
      <c r="AB49" s="78">
        <v>3407</v>
      </c>
      <c r="AC49" s="74">
        <v>3407</v>
      </c>
      <c r="AD49" s="79">
        <v>1013</v>
      </c>
      <c r="AE49" s="54">
        <v>2312</v>
      </c>
      <c r="AF49" s="138">
        <v>1597</v>
      </c>
      <c r="AG49" s="52">
        <v>4922</v>
      </c>
      <c r="AH49" s="220">
        <v>2685</v>
      </c>
      <c r="AI49" s="203">
        <v>1850</v>
      </c>
      <c r="AJ49" s="200"/>
      <c r="AK49" s="51">
        <v>2189</v>
      </c>
      <c r="AL49" s="265">
        <v>6724</v>
      </c>
      <c r="AM49" s="285">
        <v>1629</v>
      </c>
      <c r="AN49" s="74"/>
      <c r="AO49" s="74"/>
      <c r="AP49" s="74"/>
      <c r="AQ49" s="290">
        <v>6997</v>
      </c>
      <c r="AR49" s="290">
        <v>10</v>
      </c>
      <c r="AS49" s="256">
        <f>AM49+AN49+AO49+AP49+AQ49+AR49</f>
        <v>8636</v>
      </c>
      <c r="AT49" s="255">
        <f>AC49+Z49+V49+R49+M49+I49+F49+AG49+AL49+AS49</f>
        <v>107068</v>
      </c>
      <c r="AX49" s="2"/>
    </row>
    <row r="50" spans="1:50" ht="19.5" hidden="1" thickBot="1">
      <c r="A50" s="169" t="s">
        <v>85</v>
      </c>
      <c r="B50" s="151"/>
      <c r="C50" s="294">
        <f>AT50</f>
        <v>495</v>
      </c>
      <c r="D50" s="153">
        <f>C50/$B$32</f>
        <v>0.00022428920711273182</v>
      </c>
      <c r="E50" s="154"/>
      <c r="F50" s="155"/>
      <c r="G50" s="156"/>
      <c r="H50" s="157"/>
      <c r="I50" s="158"/>
      <c r="J50" s="159"/>
      <c r="K50" s="157"/>
      <c r="L50" s="160"/>
      <c r="M50" s="158"/>
      <c r="N50" s="159"/>
      <c r="O50" s="157"/>
      <c r="P50" s="157"/>
      <c r="Q50" s="160"/>
      <c r="R50" s="158"/>
      <c r="S50" s="159"/>
      <c r="T50" s="161"/>
      <c r="U50" s="162"/>
      <c r="V50" s="158"/>
      <c r="W50" s="163"/>
      <c r="X50" s="164"/>
      <c r="Y50" s="162"/>
      <c r="Z50" s="158"/>
      <c r="AA50" s="165"/>
      <c r="AB50" s="162"/>
      <c r="AC50" s="158"/>
      <c r="AD50" s="165"/>
      <c r="AE50" s="166">
        <v>296</v>
      </c>
      <c r="AF50" s="167">
        <v>2363</v>
      </c>
      <c r="AG50" s="151"/>
      <c r="AH50" s="195"/>
      <c r="AI50" s="167"/>
      <c r="AJ50" s="166"/>
      <c r="AK50" s="167"/>
      <c r="AL50" s="151"/>
      <c r="AM50" s="195"/>
      <c r="AN50" s="284"/>
      <c r="AO50" s="284"/>
      <c r="AP50" s="284"/>
      <c r="AQ50" s="284">
        <v>195</v>
      </c>
      <c r="AR50" s="284">
        <v>300</v>
      </c>
      <c r="AS50" s="288">
        <f>AM50+AN50+AO50+AP50+AQ50+AR50</f>
        <v>495</v>
      </c>
      <c r="AT50" s="295">
        <f>AC50+Z50+V50+R50+M50+I50+F50+AG50+AL50+AS50</f>
        <v>495</v>
      </c>
      <c r="AX50" s="2"/>
    </row>
    <row r="51" spans="1:50" ht="18.75" hidden="1">
      <c r="A51" s="259"/>
      <c r="B51" s="260"/>
      <c r="C51" s="260"/>
      <c r="D51" s="264"/>
      <c r="E51" s="261"/>
      <c r="F51" s="262"/>
      <c r="G51" s="261"/>
      <c r="H51" s="261"/>
      <c r="I51" s="262"/>
      <c r="J51" s="261"/>
      <c r="K51" s="261"/>
      <c r="L51" s="261"/>
      <c r="M51" s="262"/>
      <c r="N51" s="261"/>
      <c r="O51" s="261"/>
      <c r="P51" s="261"/>
      <c r="Q51" s="261"/>
      <c r="R51" s="262"/>
      <c r="S51" s="261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X51" s="2"/>
    </row>
    <row r="52" spans="1:50" ht="17.25" hidden="1">
      <c r="A52" s="1" t="s">
        <v>34</v>
      </c>
      <c r="C52" s="127"/>
      <c r="D52" s="132"/>
      <c r="E52" s="131"/>
      <c r="AT52" s="130"/>
      <c r="AX52" s="2"/>
    </row>
    <row r="53" spans="1:50" ht="17.25">
      <c r="A53" s="127" t="s">
        <v>7</v>
      </c>
      <c r="C53" s="127"/>
      <c r="AX53" s="2"/>
    </row>
    <row r="54" spans="1:50" ht="17.25">
      <c r="A54" s="1" t="s">
        <v>6</v>
      </c>
      <c r="C54" s="127"/>
      <c r="AX54" s="2"/>
    </row>
    <row r="55" spans="1:46" s="2" customFormat="1" ht="17.25">
      <c r="A55" s="129" t="s">
        <v>65</v>
      </c>
      <c r="B55" s="1"/>
      <c r="C55" s="127"/>
      <c r="D55" s="12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="2" customFormat="1" ht="17.25" hidden="1">
      <c r="A56" s="1" t="s">
        <v>35</v>
      </c>
    </row>
    <row r="57" s="2" customFormat="1" ht="17.25" hidden="1">
      <c r="A57" s="1" t="s">
        <v>43</v>
      </c>
    </row>
    <row r="58" spans="1:50" ht="17.25" hidden="1">
      <c r="A58" s="1" t="s">
        <v>44</v>
      </c>
      <c r="C58" s="2"/>
      <c r="AX58" s="2"/>
    </row>
    <row r="59" spans="3:50" ht="17.25">
      <c r="C59" s="2"/>
      <c r="AX59" s="2"/>
    </row>
    <row r="60" spans="3:50" ht="17.25">
      <c r="C60" s="2"/>
      <c r="AX60" s="2"/>
    </row>
    <row r="61" spans="3:50" ht="17.25">
      <c r="C61" s="2"/>
      <c r="AX61" s="2"/>
    </row>
    <row r="62" spans="3:50" ht="17.25">
      <c r="C62" s="2"/>
      <c r="AX62" s="2"/>
    </row>
    <row r="63" spans="3:50" ht="17.25">
      <c r="C63" s="2"/>
      <c r="AX63" s="2"/>
    </row>
    <row r="64" spans="3:50" ht="17.25">
      <c r="C64" s="2"/>
      <c r="AX64" s="2"/>
    </row>
    <row r="65" spans="3:50" ht="17.25">
      <c r="C65" s="2"/>
      <c r="AX65" s="2"/>
    </row>
    <row r="66" spans="3:50" ht="17.25">
      <c r="C66" s="2"/>
      <c r="AX66" s="2"/>
    </row>
    <row r="67" spans="3:50" ht="17.25">
      <c r="C67" s="127"/>
      <c r="AX67" s="2"/>
    </row>
    <row r="68" spans="3:50" ht="17.25">
      <c r="C68" s="127"/>
      <c r="AX68" s="2"/>
    </row>
    <row r="69" spans="3:50" ht="17.25">
      <c r="C69" s="127"/>
      <c r="AX69" s="2"/>
    </row>
    <row r="70" spans="3:50" ht="17.25">
      <c r="C70" s="127"/>
      <c r="AX70" s="2"/>
    </row>
    <row r="71" spans="3:50" ht="17.25">
      <c r="C71" s="127"/>
      <c r="AX71" s="2"/>
    </row>
    <row r="72" spans="3:50" ht="17.25">
      <c r="C72" s="127"/>
      <c r="AX72" s="2"/>
    </row>
    <row r="73" ht="14.25">
      <c r="C73" s="127"/>
    </row>
    <row r="74" ht="14.25">
      <c r="C74" s="127"/>
    </row>
    <row r="75" ht="14.25">
      <c r="C75" s="127"/>
    </row>
    <row r="76" ht="14.25">
      <c r="C76" s="127"/>
    </row>
    <row r="77" ht="14.25">
      <c r="C77" s="127"/>
    </row>
    <row r="78" ht="14.25">
      <c r="C78" s="127"/>
    </row>
    <row r="79" ht="14.25">
      <c r="C79" s="127"/>
    </row>
    <row r="80" ht="14.25">
      <c r="C80" s="127"/>
    </row>
    <row r="81" ht="14.25">
      <c r="C81" s="127"/>
    </row>
    <row r="82" ht="14.25">
      <c r="C82" s="127"/>
    </row>
    <row r="83" ht="14.25">
      <c r="C83" s="127"/>
    </row>
    <row r="84" ht="14.25">
      <c r="C84" s="127"/>
    </row>
    <row r="85" ht="14.25">
      <c r="C85" s="127"/>
    </row>
    <row r="86" ht="14.25">
      <c r="C86" s="127"/>
    </row>
    <row r="87" ht="14.25">
      <c r="C87" s="127"/>
    </row>
    <row r="88" ht="14.25">
      <c r="C88" s="127"/>
    </row>
    <row r="89" ht="14.25">
      <c r="C89" s="127"/>
    </row>
    <row r="90" ht="14.25">
      <c r="C90" s="127"/>
    </row>
    <row r="91" ht="14.25">
      <c r="C91" s="127"/>
    </row>
    <row r="92" ht="14.25">
      <c r="C92" s="127"/>
    </row>
    <row r="93" ht="14.25">
      <c r="C93" s="127"/>
    </row>
    <row r="94" ht="14.25">
      <c r="C94" s="127"/>
    </row>
    <row r="95" ht="14.25">
      <c r="C95" s="127"/>
    </row>
    <row r="96" ht="14.25">
      <c r="C96" s="127"/>
    </row>
    <row r="97" ht="14.25">
      <c r="C97" s="127"/>
    </row>
    <row r="98" ht="14.25">
      <c r="C98" s="127"/>
    </row>
    <row r="99" ht="14.25">
      <c r="C99" s="127"/>
    </row>
    <row r="100" ht="14.25">
      <c r="C100" s="127"/>
    </row>
    <row r="101" ht="14.25">
      <c r="C101" s="127"/>
    </row>
    <row r="102" ht="14.25">
      <c r="C102" s="127"/>
    </row>
    <row r="103" ht="14.25">
      <c r="C103" s="127"/>
    </row>
    <row r="104" ht="14.25">
      <c r="C104" s="127"/>
    </row>
    <row r="105" ht="14.25">
      <c r="C105" s="127"/>
    </row>
    <row r="106" ht="14.25">
      <c r="C106" s="127"/>
    </row>
    <row r="107" ht="14.25">
      <c r="C107" s="127"/>
    </row>
    <row r="108" ht="14.25">
      <c r="C108" s="127"/>
    </row>
    <row r="109" ht="14.25">
      <c r="C109" s="127"/>
    </row>
    <row r="110" ht="14.25">
      <c r="C110" s="127"/>
    </row>
    <row r="111" ht="14.25">
      <c r="C111" s="127"/>
    </row>
    <row r="112" ht="14.25">
      <c r="C112" s="127"/>
    </row>
    <row r="113" ht="14.25">
      <c r="C113" s="127"/>
    </row>
    <row r="114" ht="14.25">
      <c r="C114" s="127"/>
    </row>
    <row r="115" ht="14.25">
      <c r="C115" s="127"/>
    </row>
    <row r="116" ht="14.25">
      <c r="C116" s="127"/>
    </row>
    <row r="117" ht="14.25">
      <c r="C117" s="127"/>
    </row>
    <row r="118" ht="14.25">
      <c r="C118" s="127"/>
    </row>
    <row r="119" ht="14.25">
      <c r="C119" s="127"/>
    </row>
    <row r="120" ht="14.25">
      <c r="C120" s="127"/>
    </row>
    <row r="121" ht="14.25">
      <c r="C121" s="127"/>
    </row>
    <row r="122" ht="14.25">
      <c r="C122" s="127"/>
    </row>
    <row r="123" ht="14.25">
      <c r="C123" s="127"/>
    </row>
    <row r="124" ht="14.25">
      <c r="C124" s="127"/>
    </row>
    <row r="125" ht="14.25">
      <c r="C125" s="127"/>
    </row>
    <row r="126" ht="14.25">
      <c r="C126" s="127"/>
    </row>
    <row r="127" ht="14.25">
      <c r="C127" s="127"/>
    </row>
    <row r="128" ht="14.25">
      <c r="C128" s="127"/>
    </row>
    <row r="129" ht="14.25">
      <c r="C129" s="127"/>
    </row>
    <row r="130" ht="14.25">
      <c r="C130" s="127"/>
    </row>
    <row r="131" ht="14.25">
      <c r="C131" s="127"/>
    </row>
    <row r="132" ht="14.25">
      <c r="C132" s="127"/>
    </row>
    <row r="133" ht="14.25">
      <c r="C133" s="127"/>
    </row>
    <row r="134" ht="14.25">
      <c r="C134" s="127"/>
    </row>
    <row r="135" ht="14.25">
      <c r="C135" s="127"/>
    </row>
    <row r="136" ht="14.25">
      <c r="C136" s="127"/>
    </row>
    <row r="137" ht="14.25">
      <c r="C137" s="127"/>
    </row>
    <row r="138" ht="14.25">
      <c r="C138" s="127"/>
    </row>
    <row r="139" ht="14.25">
      <c r="C139" s="127"/>
    </row>
    <row r="140" ht="14.25">
      <c r="C140" s="127"/>
    </row>
    <row r="141" ht="14.25">
      <c r="C141" s="127"/>
    </row>
    <row r="142" ht="14.25">
      <c r="C142" s="127"/>
    </row>
    <row r="143" ht="14.25">
      <c r="C143" s="127"/>
    </row>
    <row r="144" ht="14.25">
      <c r="C144" s="127"/>
    </row>
    <row r="145" ht="14.25">
      <c r="C145" s="127"/>
    </row>
    <row r="146" ht="14.25">
      <c r="C146" s="127"/>
    </row>
    <row r="147" ht="14.25">
      <c r="C147" s="127"/>
    </row>
    <row r="148" ht="14.25">
      <c r="C148" s="127"/>
    </row>
    <row r="149" ht="14.25">
      <c r="C149" s="127"/>
    </row>
    <row r="150" ht="14.25">
      <c r="C150" s="127"/>
    </row>
    <row r="151" ht="14.25">
      <c r="C151" s="127"/>
    </row>
    <row r="152" ht="14.25">
      <c r="C152" s="127"/>
    </row>
    <row r="153" ht="14.25">
      <c r="C153" s="127"/>
    </row>
    <row r="154" ht="14.25">
      <c r="C154" s="127"/>
    </row>
    <row r="155" ht="14.25">
      <c r="C155" s="127"/>
    </row>
    <row r="156" ht="14.25">
      <c r="C156" s="127"/>
    </row>
    <row r="157" ht="14.25">
      <c r="C157" s="127"/>
    </row>
    <row r="158" ht="14.25">
      <c r="C158" s="127"/>
    </row>
    <row r="159" ht="14.25">
      <c r="C159" s="127"/>
    </row>
    <row r="160" ht="14.25">
      <c r="C160" s="127"/>
    </row>
    <row r="161" ht="14.25">
      <c r="C161" s="127"/>
    </row>
    <row r="162" ht="14.25">
      <c r="C162" s="127"/>
    </row>
    <row r="163" ht="14.25">
      <c r="C163" s="127"/>
    </row>
    <row r="164" ht="14.25">
      <c r="C164" s="127"/>
    </row>
    <row r="165" ht="14.25">
      <c r="C165" s="127"/>
    </row>
    <row r="166" ht="14.25">
      <c r="C166" s="127"/>
    </row>
    <row r="167" ht="14.25">
      <c r="C167" s="127"/>
    </row>
    <row r="168" ht="14.25">
      <c r="C168" s="127"/>
    </row>
    <row r="169" ht="14.25">
      <c r="C169" s="127"/>
    </row>
    <row r="170" ht="14.25">
      <c r="C170" s="127"/>
    </row>
    <row r="171" ht="14.25">
      <c r="C171" s="127"/>
    </row>
    <row r="172" ht="14.25">
      <c r="C172" s="127"/>
    </row>
    <row r="173" ht="14.25">
      <c r="C173" s="127"/>
    </row>
    <row r="174" ht="14.25">
      <c r="C174" s="127"/>
    </row>
    <row r="175" ht="14.25">
      <c r="C175" s="127"/>
    </row>
    <row r="176" ht="14.25">
      <c r="C176" s="127"/>
    </row>
    <row r="177" ht="14.25">
      <c r="C177" s="127"/>
    </row>
    <row r="178" ht="14.25">
      <c r="C178" s="127"/>
    </row>
    <row r="179" ht="14.25">
      <c r="C179" s="127"/>
    </row>
    <row r="180" ht="14.25">
      <c r="C180" s="127"/>
    </row>
    <row r="181" ht="14.25">
      <c r="C181" s="127"/>
    </row>
    <row r="182" ht="14.25">
      <c r="C182" s="127"/>
    </row>
    <row r="183" ht="14.25">
      <c r="C183" s="127"/>
    </row>
    <row r="184" ht="14.25">
      <c r="C184" s="127"/>
    </row>
    <row r="185" ht="14.25">
      <c r="C185" s="127"/>
    </row>
    <row r="186" ht="14.25">
      <c r="C186" s="127"/>
    </row>
    <row r="187" ht="14.25">
      <c r="C187" s="127"/>
    </row>
    <row r="188" ht="14.25">
      <c r="C188" s="127"/>
    </row>
    <row r="189" ht="14.25">
      <c r="C189" s="127"/>
    </row>
    <row r="190" ht="14.25">
      <c r="C190" s="127"/>
    </row>
    <row r="191" ht="14.25">
      <c r="C191" s="127"/>
    </row>
    <row r="192" ht="14.25">
      <c r="C192" s="127"/>
    </row>
    <row r="193" ht="14.25">
      <c r="C193" s="127"/>
    </row>
    <row r="194" ht="14.25">
      <c r="C194" s="127"/>
    </row>
    <row r="195" ht="14.25">
      <c r="C195" s="127"/>
    </row>
    <row r="196" ht="14.25">
      <c r="C196" s="127"/>
    </row>
    <row r="197" ht="14.25">
      <c r="C197" s="127"/>
    </row>
    <row r="198" ht="14.25">
      <c r="C198" s="127"/>
    </row>
    <row r="199" ht="14.25">
      <c r="C199" s="127"/>
    </row>
    <row r="200" ht="14.25">
      <c r="C200" s="127"/>
    </row>
    <row r="201" ht="14.25">
      <c r="C201" s="127"/>
    </row>
    <row r="202" ht="14.25">
      <c r="C202" s="127"/>
    </row>
    <row r="203" ht="14.25">
      <c r="C203" s="127"/>
    </row>
    <row r="204" ht="14.25">
      <c r="C204" s="127"/>
    </row>
    <row r="205" ht="14.25">
      <c r="C205" s="127"/>
    </row>
    <row r="206" ht="14.25">
      <c r="C206" s="127"/>
    </row>
    <row r="207" ht="14.25">
      <c r="C207" s="127"/>
    </row>
    <row r="208" ht="14.25">
      <c r="C208" s="127"/>
    </row>
    <row r="209" ht="14.25">
      <c r="C209" s="127"/>
    </row>
    <row r="210" ht="14.25">
      <c r="C210" s="127"/>
    </row>
    <row r="211" ht="14.25">
      <c r="C211" s="127"/>
    </row>
    <row r="212" ht="14.25">
      <c r="C212" s="127"/>
    </row>
    <row r="213" ht="14.25">
      <c r="C213" s="127"/>
    </row>
    <row r="214" ht="14.25">
      <c r="C214" s="127"/>
    </row>
    <row r="215" ht="14.25">
      <c r="C215" s="127"/>
    </row>
    <row r="216" ht="14.25">
      <c r="C216" s="127"/>
    </row>
    <row r="217" ht="14.25">
      <c r="C217" s="127"/>
    </row>
    <row r="218" ht="14.25">
      <c r="C218" s="127"/>
    </row>
    <row r="219" ht="14.25">
      <c r="C219" s="127"/>
    </row>
    <row r="220" ht="14.25">
      <c r="C220" s="127"/>
    </row>
    <row r="221" ht="14.25">
      <c r="C221" s="127"/>
    </row>
    <row r="222" ht="14.25">
      <c r="C222" s="127"/>
    </row>
    <row r="223" ht="14.25">
      <c r="C223" s="127"/>
    </row>
    <row r="224" ht="14.25">
      <c r="C224" s="127"/>
    </row>
    <row r="225" ht="14.25">
      <c r="C225" s="127"/>
    </row>
    <row r="226" ht="14.25">
      <c r="C226" s="127"/>
    </row>
    <row r="227" ht="14.25">
      <c r="C227" s="127"/>
    </row>
    <row r="228" ht="14.25">
      <c r="C228" s="127"/>
    </row>
    <row r="229" ht="14.25">
      <c r="C229" s="127"/>
    </row>
    <row r="230" ht="14.25">
      <c r="C230" s="127"/>
    </row>
    <row r="231" ht="14.25">
      <c r="C231" s="127"/>
    </row>
    <row r="232" ht="14.25">
      <c r="C232" s="127"/>
    </row>
    <row r="233" ht="14.25">
      <c r="C233" s="127"/>
    </row>
    <row r="234" ht="14.25">
      <c r="C234" s="127"/>
    </row>
    <row r="235" ht="14.25">
      <c r="C235" s="127"/>
    </row>
    <row r="236" ht="14.25">
      <c r="C236" s="127"/>
    </row>
    <row r="237" ht="14.25">
      <c r="C237" s="127"/>
    </row>
    <row r="238" ht="14.25">
      <c r="C238" s="127"/>
    </row>
    <row r="239" ht="14.25">
      <c r="C239" s="127"/>
    </row>
    <row r="240" ht="14.25">
      <c r="C240" s="127"/>
    </row>
    <row r="241" ht="14.25">
      <c r="C241" s="127"/>
    </row>
    <row r="242" ht="14.25">
      <c r="C242" s="127"/>
    </row>
    <row r="243" ht="14.25">
      <c r="C243" s="127"/>
    </row>
    <row r="244" ht="14.25">
      <c r="C244" s="127"/>
    </row>
    <row r="245" ht="14.25">
      <c r="C245" s="127"/>
    </row>
    <row r="246" ht="14.25">
      <c r="C246" s="127"/>
    </row>
    <row r="247" ht="14.25">
      <c r="C247" s="127"/>
    </row>
    <row r="248" ht="14.25">
      <c r="C248" s="127"/>
    </row>
    <row r="249" ht="14.25">
      <c r="C249" s="127"/>
    </row>
    <row r="250" ht="14.25">
      <c r="C250" s="127"/>
    </row>
    <row r="251" ht="14.25">
      <c r="C251" s="127"/>
    </row>
    <row r="252" ht="14.25">
      <c r="C252" s="127"/>
    </row>
    <row r="253" ht="14.25">
      <c r="C253" s="127"/>
    </row>
    <row r="254" ht="14.25">
      <c r="C254" s="127"/>
    </row>
    <row r="255" ht="14.25">
      <c r="C255" s="127"/>
    </row>
    <row r="256" ht="14.25">
      <c r="C256" s="127"/>
    </row>
    <row r="257" ht="14.25">
      <c r="C257" s="127"/>
    </row>
    <row r="258" ht="14.25">
      <c r="C258" s="127"/>
    </row>
    <row r="259" ht="14.25">
      <c r="C259" s="127"/>
    </row>
    <row r="260" ht="14.25">
      <c r="C260" s="127"/>
    </row>
    <row r="261" ht="14.25">
      <c r="C261" s="127"/>
    </row>
    <row r="262" ht="14.25">
      <c r="C262" s="127"/>
    </row>
    <row r="263" ht="14.25">
      <c r="C263" s="127"/>
    </row>
    <row r="264" ht="14.25">
      <c r="C264" s="127"/>
    </row>
    <row r="265" ht="14.25">
      <c r="C265" s="127"/>
    </row>
    <row r="266" ht="14.25">
      <c r="C266" s="127"/>
    </row>
    <row r="267" ht="14.25">
      <c r="C267" s="127"/>
    </row>
    <row r="268" ht="14.25">
      <c r="C268" s="127"/>
    </row>
    <row r="269" ht="14.25">
      <c r="C269" s="127"/>
    </row>
    <row r="270" ht="14.25">
      <c r="C270" s="127"/>
    </row>
    <row r="271" ht="14.25">
      <c r="C271" s="127"/>
    </row>
    <row r="272" ht="14.25">
      <c r="C272" s="127"/>
    </row>
    <row r="273" ht="14.25">
      <c r="C273" s="127"/>
    </row>
    <row r="274" ht="14.25">
      <c r="C274" s="127"/>
    </row>
    <row r="275" ht="14.25">
      <c r="C275" s="127"/>
    </row>
    <row r="276" ht="14.25">
      <c r="C276" s="127"/>
    </row>
    <row r="277" ht="14.25">
      <c r="C277" s="127"/>
    </row>
    <row r="278" ht="14.25">
      <c r="C278" s="127"/>
    </row>
    <row r="279" ht="14.25">
      <c r="C279" s="127"/>
    </row>
    <row r="280" ht="14.25">
      <c r="C280" s="127"/>
    </row>
    <row r="281" ht="14.25">
      <c r="C281" s="127"/>
    </row>
    <row r="282" ht="14.25">
      <c r="C282" s="127"/>
    </row>
    <row r="283" ht="14.25">
      <c r="C283" s="127"/>
    </row>
    <row r="284" ht="14.25">
      <c r="C284" s="127"/>
    </row>
    <row r="285" ht="14.25">
      <c r="C285" s="127"/>
    </row>
    <row r="286" ht="14.25">
      <c r="C286" s="127"/>
    </row>
    <row r="287" ht="14.25">
      <c r="C287" s="127"/>
    </row>
    <row r="288" ht="14.25">
      <c r="C288" s="127"/>
    </row>
    <row r="289" ht="14.25">
      <c r="C289" s="127"/>
    </row>
    <row r="290" ht="14.25">
      <c r="C290" s="127"/>
    </row>
    <row r="291" ht="14.25">
      <c r="C291" s="127"/>
    </row>
    <row r="292" ht="14.25">
      <c r="C292" s="127"/>
    </row>
    <row r="293" ht="14.25">
      <c r="C293" s="127"/>
    </row>
    <row r="294" ht="14.25">
      <c r="C294" s="127"/>
    </row>
    <row r="295" ht="14.25">
      <c r="C295" s="127"/>
    </row>
    <row r="296" ht="14.25">
      <c r="C296" s="127"/>
    </row>
    <row r="297" ht="14.25">
      <c r="C297" s="127"/>
    </row>
    <row r="298" ht="14.25">
      <c r="C298" s="127"/>
    </row>
    <row r="299" ht="14.25">
      <c r="C299" s="127"/>
    </row>
    <row r="300" ht="14.25">
      <c r="C300" s="127"/>
    </row>
    <row r="301" ht="14.25">
      <c r="C301" s="127"/>
    </row>
    <row r="302" ht="14.25">
      <c r="C302" s="127"/>
    </row>
    <row r="303" ht="14.25">
      <c r="C303" s="127"/>
    </row>
    <row r="304" ht="14.25">
      <c r="C304" s="127"/>
    </row>
    <row r="305" ht="14.25">
      <c r="C305" s="127"/>
    </row>
    <row r="306" ht="14.25">
      <c r="C306" s="127"/>
    </row>
    <row r="307" ht="14.25">
      <c r="C307" s="127"/>
    </row>
    <row r="308" ht="14.25">
      <c r="C308" s="127"/>
    </row>
    <row r="309" ht="14.25">
      <c r="C309" s="127"/>
    </row>
    <row r="310" ht="14.25">
      <c r="C310" s="127"/>
    </row>
    <row r="311" ht="14.25">
      <c r="C311" s="127"/>
    </row>
    <row r="312" ht="14.25">
      <c r="C312" s="127"/>
    </row>
    <row r="313" ht="14.25">
      <c r="C313" s="127"/>
    </row>
    <row r="314" ht="14.25">
      <c r="C314" s="127"/>
    </row>
    <row r="315" ht="14.25">
      <c r="C315" s="127"/>
    </row>
    <row r="316" ht="14.25">
      <c r="C316" s="127"/>
    </row>
    <row r="317" ht="14.25">
      <c r="C317" s="127"/>
    </row>
    <row r="318" ht="14.25">
      <c r="C318" s="127"/>
    </row>
    <row r="319" ht="14.25">
      <c r="C319" s="127"/>
    </row>
    <row r="320" ht="14.25">
      <c r="C320" s="127"/>
    </row>
    <row r="321" ht="14.25">
      <c r="C321" s="127"/>
    </row>
    <row r="322" ht="14.25">
      <c r="C322" s="127"/>
    </row>
    <row r="323" ht="14.25">
      <c r="C323" s="127"/>
    </row>
    <row r="324" ht="14.25">
      <c r="C324" s="127"/>
    </row>
    <row r="325" ht="14.25">
      <c r="C325" s="127"/>
    </row>
    <row r="326" ht="14.25">
      <c r="C326" s="127"/>
    </row>
    <row r="327" ht="14.25">
      <c r="C327" s="127"/>
    </row>
    <row r="328" ht="14.25">
      <c r="C328" s="127"/>
    </row>
    <row r="329" ht="14.25">
      <c r="C329" s="127"/>
    </row>
    <row r="330" ht="14.25">
      <c r="C330" s="127"/>
    </row>
    <row r="331" ht="14.25">
      <c r="C331" s="127"/>
    </row>
    <row r="332" ht="14.25">
      <c r="C332" s="127"/>
    </row>
    <row r="333" ht="14.25">
      <c r="C333" s="127"/>
    </row>
    <row r="334" ht="14.25">
      <c r="C334" s="127"/>
    </row>
    <row r="335" ht="14.25">
      <c r="C335" s="127"/>
    </row>
    <row r="336" ht="14.25">
      <c r="C336" s="127"/>
    </row>
    <row r="337" ht="14.25">
      <c r="C337" s="127"/>
    </row>
    <row r="338" ht="14.25">
      <c r="C338" s="127"/>
    </row>
    <row r="339" ht="14.25">
      <c r="C339" s="127"/>
    </row>
    <row r="340" ht="14.25">
      <c r="C340" s="127"/>
    </row>
    <row r="341" ht="14.25">
      <c r="C341" s="127"/>
    </row>
    <row r="342" ht="14.25">
      <c r="C342" s="127"/>
    </row>
    <row r="343" ht="14.25">
      <c r="C343" s="127"/>
    </row>
    <row r="344" ht="14.25">
      <c r="C344" s="127"/>
    </row>
    <row r="345" ht="14.25">
      <c r="C345" s="127"/>
    </row>
    <row r="346" ht="14.25">
      <c r="C346" s="127"/>
    </row>
    <row r="347" ht="14.25">
      <c r="C347" s="127"/>
    </row>
    <row r="348" ht="14.25">
      <c r="C348" s="127"/>
    </row>
    <row r="349" ht="14.25">
      <c r="C349" s="127"/>
    </row>
    <row r="350" ht="14.25">
      <c r="C350" s="127"/>
    </row>
    <row r="351" ht="14.25">
      <c r="C351" s="127"/>
    </row>
    <row r="352" ht="14.25">
      <c r="C352" s="127"/>
    </row>
    <row r="353" ht="14.25">
      <c r="C353" s="127"/>
    </row>
    <row r="354" ht="14.25">
      <c r="C354" s="127"/>
    </row>
    <row r="355" ht="14.25">
      <c r="C355" s="127"/>
    </row>
    <row r="356" ht="14.25">
      <c r="C356" s="127"/>
    </row>
    <row r="357" ht="14.25">
      <c r="C357" s="127"/>
    </row>
    <row r="358" ht="14.25">
      <c r="C358" s="127"/>
    </row>
    <row r="359" ht="14.25">
      <c r="C359" s="127"/>
    </row>
    <row r="360" ht="14.25">
      <c r="C360" s="127"/>
    </row>
    <row r="361" ht="14.25">
      <c r="C361" s="127"/>
    </row>
    <row r="362" ht="14.25">
      <c r="C362" s="127"/>
    </row>
    <row r="363" ht="14.25">
      <c r="C363" s="127"/>
    </row>
    <row r="364" ht="14.25">
      <c r="C364" s="127"/>
    </row>
    <row r="365" ht="14.25">
      <c r="C365" s="127"/>
    </row>
    <row r="366" ht="14.25">
      <c r="C366" s="127"/>
    </row>
    <row r="367" ht="14.25">
      <c r="C367" s="127"/>
    </row>
    <row r="368" ht="14.25">
      <c r="C368" s="127"/>
    </row>
    <row r="369" ht="14.25">
      <c r="C369" s="127"/>
    </row>
    <row r="370" ht="14.25">
      <c r="C370" s="127"/>
    </row>
    <row r="371" ht="14.25">
      <c r="C371" s="127"/>
    </row>
    <row r="372" ht="14.25">
      <c r="C372" s="127"/>
    </row>
    <row r="373" ht="14.25">
      <c r="C373" s="127"/>
    </row>
    <row r="374" ht="14.25">
      <c r="C374" s="127"/>
    </row>
    <row r="375" ht="14.25">
      <c r="C375" s="127"/>
    </row>
    <row r="376" ht="14.25">
      <c r="C376" s="127"/>
    </row>
    <row r="377" ht="14.25">
      <c r="C377" s="127"/>
    </row>
    <row r="378" ht="14.25">
      <c r="C378" s="127"/>
    </row>
    <row r="379" ht="14.25">
      <c r="C379" s="127"/>
    </row>
    <row r="380" ht="14.25">
      <c r="C380" s="127"/>
    </row>
    <row r="381" ht="14.25">
      <c r="C381" s="127"/>
    </row>
    <row r="382" ht="14.25">
      <c r="C382" s="127"/>
    </row>
    <row r="383" ht="14.25">
      <c r="C383" s="127"/>
    </row>
    <row r="384" ht="14.25">
      <c r="C384" s="127"/>
    </row>
    <row r="385" ht="14.25">
      <c r="C385" s="127"/>
    </row>
    <row r="386" ht="14.25">
      <c r="C386" s="127"/>
    </row>
    <row r="387" ht="14.25">
      <c r="C387" s="127"/>
    </row>
    <row r="388" ht="14.25">
      <c r="C388" s="127"/>
    </row>
    <row r="389" ht="14.25">
      <c r="C389" s="127"/>
    </row>
    <row r="390" ht="14.25">
      <c r="C390" s="127"/>
    </row>
    <row r="391" ht="14.25">
      <c r="C391" s="127"/>
    </row>
    <row r="392" ht="14.25">
      <c r="C392" s="127"/>
    </row>
    <row r="393" ht="14.25">
      <c r="C393" s="127"/>
    </row>
    <row r="394" ht="14.25">
      <c r="C394" s="127"/>
    </row>
    <row r="395" ht="14.25">
      <c r="C395" s="127"/>
    </row>
    <row r="396" ht="14.25">
      <c r="C396" s="127"/>
    </row>
    <row r="397" ht="14.25">
      <c r="C397" s="127"/>
    </row>
    <row r="398" ht="14.25">
      <c r="C398" s="127"/>
    </row>
    <row r="399" ht="14.25">
      <c r="C399" s="127"/>
    </row>
    <row r="400" ht="14.25">
      <c r="C400" s="127"/>
    </row>
    <row r="401" ht="14.25">
      <c r="C401" s="127"/>
    </row>
    <row r="402" ht="14.25">
      <c r="C402" s="127"/>
    </row>
    <row r="403" ht="14.25">
      <c r="C403" s="127"/>
    </row>
    <row r="404" ht="14.25">
      <c r="C404" s="127"/>
    </row>
    <row r="405" ht="14.25">
      <c r="C405" s="127"/>
    </row>
    <row r="406" ht="14.25">
      <c r="C406" s="127"/>
    </row>
    <row r="407" ht="14.25">
      <c r="C407" s="127"/>
    </row>
    <row r="408" ht="14.25">
      <c r="C408" s="127"/>
    </row>
    <row r="409" ht="14.25">
      <c r="C409" s="127"/>
    </row>
    <row r="410" ht="14.25">
      <c r="C410" s="127"/>
    </row>
    <row r="411" ht="14.25">
      <c r="C411" s="127"/>
    </row>
    <row r="412" ht="14.25">
      <c r="C412" s="127"/>
    </row>
    <row r="413" ht="14.25">
      <c r="C413" s="127"/>
    </row>
    <row r="414" ht="14.25">
      <c r="C414" s="127"/>
    </row>
    <row r="415" ht="14.25">
      <c r="C415" s="127"/>
    </row>
    <row r="416" ht="14.25">
      <c r="C416" s="127"/>
    </row>
    <row r="417" ht="14.25">
      <c r="C417" s="127"/>
    </row>
    <row r="418" ht="14.25">
      <c r="C418" s="127"/>
    </row>
    <row r="419" ht="14.25">
      <c r="C419" s="127"/>
    </row>
    <row r="420" ht="14.25">
      <c r="C420" s="127"/>
    </row>
    <row r="421" ht="14.25">
      <c r="C421" s="127"/>
    </row>
    <row r="422" ht="14.25">
      <c r="C422" s="127"/>
    </row>
    <row r="423" ht="14.25">
      <c r="C423" s="127"/>
    </row>
    <row r="424" ht="14.25">
      <c r="C424" s="127"/>
    </row>
    <row r="425" ht="14.25">
      <c r="C425" s="127"/>
    </row>
    <row r="426" ht="14.25">
      <c r="C426" s="127"/>
    </row>
    <row r="427" ht="14.25">
      <c r="C427" s="127"/>
    </row>
    <row r="428" ht="14.25">
      <c r="C428" s="127"/>
    </row>
    <row r="429" ht="14.25">
      <c r="C429" s="127"/>
    </row>
  </sheetData>
  <sheetProtection/>
  <mergeCells count="76">
    <mergeCell ref="AA3:AC3"/>
    <mergeCell ref="AD3:AG3"/>
    <mergeCell ref="AH3:AL3"/>
    <mergeCell ref="AT3:AT5"/>
    <mergeCell ref="B3:B5"/>
    <mergeCell ref="C3:C5"/>
    <mergeCell ref="E3:F3"/>
    <mergeCell ref="G3:I3"/>
    <mergeCell ref="J3:M3"/>
    <mergeCell ref="N3:R3"/>
    <mergeCell ref="S3:V3"/>
    <mergeCell ref="AA4:AC4"/>
    <mergeCell ref="W3:Z3"/>
    <mergeCell ref="E4:F4"/>
    <mergeCell ref="G4:I4"/>
    <mergeCell ref="J4:M4"/>
    <mergeCell ref="N4:R4"/>
    <mergeCell ref="S4:V4"/>
    <mergeCell ref="W4:Z4"/>
    <mergeCell ref="G34:H34"/>
    <mergeCell ref="J34:L34"/>
    <mergeCell ref="N34:Q34"/>
    <mergeCell ref="S34:U34"/>
    <mergeCell ref="W33:Y33"/>
    <mergeCell ref="AA33:AB33"/>
    <mergeCell ref="W34:Y34"/>
    <mergeCell ref="AA34:AB34"/>
    <mergeCell ref="A40:A42"/>
    <mergeCell ref="B40:B42"/>
    <mergeCell ref="C40:C42"/>
    <mergeCell ref="E40:F40"/>
    <mergeCell ref="G40:I40"/>
    <mergeCell ref="J40:M40"/>
    <mergeCell ref="S40:V40"/>
    <mergeCell ref="W40:Z40"/>
    <mergeCell ref="AA40:AC40"/>
    <mergeCell ref="AD40:AG40"/>
    <mergeCell ref="AH40:AL40"/>
    <mergeCell ref="AD34:AF34"/>
    <mergeCell ref="AH34:AK34"/>
    <mergeCell ref="AH37:AK38"/>
    <mergeCell ref="AM40:AR40"/>
    <mergeCell ref="AT40:AT42"/>
    <mergeCell ref="E41:F41"/>
    <mergeCell ref="G41:I41"/>
    <mergeCell ref="J41:M41"/>
    <mergeCell ref="N41:R41"/>
    <mergeCell ref="S41:V41"/>
    <mergeCell ref="W41:Z41"/>
    <mergeCell ref="AA41:AC41"/>
    <mergeCell ref="N40:R40"/>
    <mergeCell ref="B46:B48"/>
    <mergeCell ref="C46:C48"/>
    <mergeCell ref="E46:F46"/>
    <mergeCell ref="AH46:AL46"/>
    <mergeCell ref="G46:I46"/>
    <mergeCell ref="J46:M46"/>
    <mergeCell ref="N46:R46"/>
    <mergeCell ref="S46:V46"/>
    <mergeCell ref="AD46:AG46"/>
    <mergeCell ref="A1:AT1"/>
    <mergeCell ref="A3:A5"/>
    <mergeCell ref="AM3:AS3"/>
    <mergeCell ref="AM34:AR34"/>
    <mergeCell ref="S47:V47"/>
    <mergeCell ref="W47:Z47"/>
    <mergeCell ref="AA47:AC47"/>
    <mergeCell ref="W46:Z46"/>
    <mergeCell ref="AA46:AC46"/>
    <mergeCell ref="A46:A48"/>
    <mergeCell ref="AM46:AR46"/>
    <mergeCell ref="AT46:AT48"/>
    <mergeCell ref="E47:F47"/>
    <mergeCell ref="G47:I47"/>
    <mergeCell ref="J47:M47"/>
    <mergeCell ref="N47:R47"/>
  </mergeCells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600" verticalDpi="600" orientation="portrait" paperSize="9" scale="39" r:id="rId3"/>
  <headerFooter alignWithMargins="0">
    <oddHeader>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1"/>
  <sheetViews>
    <sheetView view="pageBreakPreview" zoomScale="45" zoomScaleNormal="50" zoomScaleSheetLayoutView="45" zoomScalePageLayoutView="0" workbookViewId="0" topLeftCell="A10">
      <pane xSplit="1" topLeftCell="AI1" activePane="topRight" state="frozen"/>
      <selection pane="topLeft" activeCell="AJ48" sqref="AJ48"/>
      <selection pane="topRight" activeCell="AK46" sqref="AK46:AS47"/>
    </sheetView>
  </sheetViews>
  <sheetFormatPr defaultColWidth="9.00390625" defaultRowHeight="13.5"/>
  <cols>
    <col min="1" max="1" width="42.625" style="1" customWidth="1"/>
    <col min="2" max="2" width="15.00390625" style="1" hidden="1" customWidth="1"/>
    <col min="3" max="3" width="16.75390625" style="133" customWidth="1"/>
    <col min="4" max="4" width="9.375" style="127" customWidth="1"/>
    <col min="5" max="5" width="12.125" style="1" hidden="1" customWidth="1"/>
    <col min="6" max="6" width="16.875" style="1" customWidth="1"/>
    <col min="7" max="8" width="15.00390625" style="1" hidden="1" customWidth="1"/>
    <col min="9" max="9" width="17.00390625" style="1" customWidth="1"/>
    <col min="10" max="10" width="15.00390625" style="1" hidden="1" customWidth="1"/>
    <col min="11" max="11" width="16.75390625" style="1" hidden="1" customWidth="1"/>
    <col min="12" max="12" width="15.00390625" style="1" hidden="1" customWidth="1"/>
    <col min="13" max="13" width="16.875" style="1" customWidth="1"/>
    <col min="14" max="14" width="15.00390625" style="1" hidden="1" customWidth="1"/>
    <col min="15" max="15" width="14.50390625" style="1" hidden="1" customWidth="1"/>
    <col min="16" max="16" width="16.375" style="1" hidden="1" customWidth="1"/>
    <col min="17" max="17" width="15.00390625" style="1" hidden="1" customWidth="1"/>
    <col min="18" max="18" width="17.00390625" style="1" customWidth="1"/>
    <col min="19" max="19" width="15.00390625" style="1" hidden="1" customWidth="1"/>
    <col min="20" max="20" width="16.75390625" style="1" hidden="1" customWidth="1"/>
    <col min="21" max="21" width="15.25390625" style="1" hidden="1" customWidth="1"/>
    <col min="22" max="22" width="17.00390625" style="1" customWidth="1"/>
    <col min="23" max="23" width="15.375" style="1" hidden="1" customWidth="1"/>
    <col min="24" max="24" width="16.75390625" style="1" hidden="1" customWidth="1"/>
    <col min="25" max="25" width="15.00390625" style="1" hidden="1" customWidth="1"/>
    <col min="26" max="26" width="17.00390625" style="1" customWidth="1"/>
    <col min="27" max="28" width="13.625" style="1" hidden="1" customWidth="1"/>
    <col min="29" max="29" width="16.875" style="1" customWidth="1"/>
    <col min="30" max="32" width="16.875" style="1" hidden="1" customWidth="1"/>
    <col min="33" max="33" width="16.875" style="1" customWidth="1"/>
    <col min="34" max="34" width="15.375" style="1" customWidth="1"/>
    <col min="35" max="36" width="14.75390625" style="1" customWidth="1"/>
    <col min="37" max="37" width="15.375" style="1" customWidth="1"/>
    <col min="38" max="38" width="15.75390625" style="1" customWidth="1"/>
    <col min="39" max="39" width="15.375" style="1" customWidth="1"/>
    <col min="40" max="42" width="13.625" style="1" customWidth="1"/>
    <col min="43" max="43" width="15.625" style="1" customWidth="1"/>
    <col min="44" max="44" width="16.125" style="1" customWidth="1"/>
    <col min="45" max="45" width="20.75390625" style="1" customWidth="1"/>
    <col min="46" max="46" width="4.50390625" style="1" customWidth="1"/>
    <col min="47" max="47" width="3.875" style="1" customWidth="1"/>
    <col min="48" max="48" width="12.125" style="1" customWidth="1"/>
    <col min="49" max="63" width="3.875" style="1" customWidth="1"/>
    <col min="64" max="16384" width="9.00390625" style="1" customWidth="1"/>
  </cols>
  <sheetData>
    <row r="1" spans="1:44" ht="40.5" customHeight="1" thickBot="1">
      <c r="A1" s="376" t="s">
        <v>68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17"/>
      <c r="AF1" s="17"/>
      <c r="AI1" s="135"/>
      <c r="AJ1" s="135"/>
      <c r="AK1" s="135"/>
      <c r="AL1" s="135"/>
      <c r="AN1" s="135"/>
      <c r="AO1" s="135"/>
      <c r="AP1" s="135"/>
      <c r="AQ1" s="135"/>
      <c r="AR1" s="18" t="s">
        <v>81</v>
      </c>
    </row>
    <row r="2" spans="1:44" s="2" customFormat="1" ht="26.25" customHeight="1">
      <c r="A2" s="171" t="s">
        <v>2</v>
      </c>
      <c r="B2" s="341" t="s">
        <v>3</v>
      </c>
      <c r="C2" s="352" t="s">
        <v>26</v>
      </c>
      <c r="D2" s="19"/>
      <c r="E2" s="327" t="s">
        <v>13</v>
      </c>
      <c r="F2" s="329"/>
      <c r="G2" s="356" t="s">
        <v>19</v>
      </c>
      <c r="H2" s="357"/>
      <c r="I2" s="358"/>
      <c r="J2" s="350" t="s">
        <v>14</v>
      </c>
      <c r="K2" s="328"/>
      <c r="L2" s="328"/>
      <c r="M2" s="329"/>
      <c r="N2" s="350" t="s">
        <v>15</v>
      </c>
      <c r="O2" s="328"/>
      <c r="P2" s="328"/>
      <c r="Q2" s="328"/>
      <c r="R2" s="329"/>
      <c r="S2" s="350" t="s">
        <v>16</v>
      </c>
      <c r="T2" s="328"/>
      <c r="U2" s="328"/>
      <c r="V2" s="329"/>
      <c r="W2" s="350" t="s">
        <v>17</v>
      </c>
      <c r="X2" s="328"/>
      <c r="Y2" s="328"/>
      <c r="Z2" s="329"/>
      <c r="AA2" s="350" t="s">
        <v>18</v>
      </c>
      <c r="AB2" s="328"/>
      <c r="AC2" s="329"/>
      <c r="AD2" s="350" t="s">
        <v>27</v>
      </c>
      <c r="AE2" s="328"/>
      <c r="AF2" s="328"/>
      <c r="AG2" s="329"/>
      <c r="AH2" s="356" t="s">
        <v>49</v>
      </c>
      <c r="AI2" s="357"/>
      <c r="AJ2" s="357"/>
      <c r="AK2" s="357"/>
      <c r="AL2" s="358"/>
      <c r="AM2" s="384" t="s">
        <v>59</v>
      </c>
      <c r="AN2" s="385"/>
      <c r="AO2" s="385"/>
      <c r="AP2" s="386"/>
      <c r="AQ2" s="251"/>
      <c r="AR2" s="341" t="s">
        <v>3</v>
      </c>
    </row>
    <row r="3" spans="1:44" s="2" customFormat="1" ht="17.25">
      <c r="A3" s="170"/>
      <c r="B3" s="342"/>
      <c r="C3" s="353"/>
      <c r="D3" s="20" t="s">
        <v>36</v>
      </c>
      <c r="E3" s="333" t="s">
        <v>20</v>
      </c>
      <c r="F3" s="334"/>
      <c r="G3" s="335" t="s">
        <v>38</v>
      </c>
      <c r="H3" s="336"/>
      <c r="I3" s="337"/>
      <c r="J3" s="338" t="s">
        <v>39</v>
      </c>
      <c r="K3" s="339"/>
      <c r="L3" s="339"/>
      <c r="M3" s="334"/>
      <c r="N3" s="338" t="s">
        <v>40</v>
      </c>
      <c r="O3" s="339"/>
      <c r="P3" s="339"/>
      <c r="Q3" s="339"/>
      <c r="R3" s="334"/>
      <c r="S3" s="338" t="s">
        <v>41</v>
      </c>
      <c r="T3" s="339"/>
      <c r="U3" s="339"/>
      <c r="V3" s="334"/>
      <c r="W3" s="338" t="s">
        <v>42</v>
      </c>
      <c r="X3" s="339"/>
      <c r="Y3" s="339"/>
      <c r="Z3" s="334"/>
      <c r="AA3" s="338" t="s">
        <v>24</v>
      </c>
      <c r="AB3" s="339"/>
      <c r="AC3" s="334"/>
      <c r="AD3" s="21" t="s">
        <v>28</v>
      </c>
      <c r="AE3" s="22" t="s">
        <v>29</v>
      </c>
      <c r="AF3" s="21" t="s">
        <v>45</v>
      </c>
      <c r="AG3" s="22" t="s">
        <v>46</v>
      </c>
      <c r="AH3" s="21" t="s">
        <v>50</v>
      </c>
      <c r="AI3" s="22" t="s">
        <v>51</v>
      </c>
      <c r="AJ3" s="22" t="s">
        <v>52</v>
      </c>
      <c r="AK3" s="21" t="s">
        <v>54</v>
      </c>
      <c r="AL3" s="22" t="s">
        <v>53</v>
      </c>
      <c r="AM3" s="246" t="s">
        <v>58</v>
      </c>
      <c r="AN3" s="238" t="s">
        <v>60</v>
      </c>
      <c r="AO3" s="246" t="s">
        <v>62</v>
      </c>
      <c r="AP3" s="252" t="s">
        <v>63</v>
      </c>
      <c r="AQ3" s="22" t="s">
        <v>64</v>
      </c>
      <c r="AR3" s="342"/>
    </row>
    <row r="4" spans="1:44" s="2" customFormat="1" ht="18" thickBot="1">
      <c r="A4" s="170"/>
      <c r="B4" s="343"/>
      <c r="C4" s="354"/>
      <c r="D4" s="24"/>
      <c r="E4" s="25"/>
      <c r="F4" s="16" t="s">
        <v>4</v>
      </c>
      <c r="G4" s="26">
        <v>36739</v>
      </c>
      <c r="H4" s="27">
        <v>36923</v>
      </c>
      <c r="I4" s="6" t="s">
        <v>4</v>
      </c>
      <c r="J4" s="28">
        <v>37073</v>
      </c>
      <c r="K4" s="29">
        <v>37196</v>
      </c>
      <c r="L4" s="30">
        <v>37288</v>
      </c>
      <c r="M4" s="15" t="s">
        <v>4</v>
      </c>
      <c r="N4" s="15">
        <v>37377</v>
      </c>
      <c r="O4" s="15">
        <v>37500</v>
      </c>
      <c r="P4" s="15">
        <v>37591</v>
      </c>
      <c r="Q4" s="15">
        <v>37681</v>
      </c>
      <c r="R4" s="15" t="s">
        <v>4</v>
      </c>
      <c r="S4" s="15">
        <v>37773</v>
      </c>
      <c r="T4" s="15">
        <v>37926</v>
      </c>
      <c r="U4" s="15">
        <v>38047</v>
      </c>
      <c r="V4" s="15" t="s">
        <v>4</v>
      </c>
      <c r="W4" s="16">
        <v>38139</v>
      </c>
      <c r="X4" s="15">
        <v>38322</v>
      </c>
      <c r="Y4" s="15">
        <v>38412</v>
      </c>
      <c r="Z4" s="15" t="s">
        <v>4</v>
      </c>
      <c r="AA4" s="15">
        <v>38504</v>
      </c>
      <c r="AB4" s="15">
        <v>38718</v>
      </c>
      <c r="AC4" s="15" t="s">
        <v>4</v>
      </c>
      <c r="AD4" s="6">
        <v>38808</v>
      </c>
      <c r="AE4" s="31">
        <v>38991</v>
      </c>
      <c r="AF4" s="136">
        <v>39142</v>
      </c>
      <c r="AG4" s="15" t="s">
        <v>37</v>
      </c>
      <c r="AH4" s="6">
        <v>39264</v>
      </c>
      <c r="AI4" s="31">
        <v>39417</v>
      </c>
      <c r="AJ4" s="31">
        <v>39508</v>
      </c>
      <c r="AK4" s="136">
        <v>39508</v>
      </c>
      <c r="AL4" s="15" t="s">
        <v>37</v>
      </c>
      <c r="AM4" s="247">
        <v>39600</v>
      </c>
      <c r="AN4" s="239">
        <v>39630</v>
      </c>
      <c r="AO4" s="247">
        <v>39692</v>
      </c>
      <c r="AP4" s="253">
        <v>39692</v>
      </c>
      <c r="AQ4" s="15" t="s">
        <v>4</v>
      </c>
      <c r="AR4" s="343"/>
    </row>
    <row r="5" spans="1:44" s="2" customFormat="1" ht="36.75" customHeight="1">
      <c r="A5" s="8" t="s">
        <v>74</v>
      </c>
      <c r="B5" s="33">
        <f>AR5</f>
        <v>136381</v>
      </c>
      <c r="C5" s="34">
        <f>B5</f>
        <v>136381</v>
      </c>
      <c r="D5" s="134">
        <f>C5/$B$30</f>
        <v>0.06445172016495133</v>
      </c>
      <c r="E5" s="35">
        <v>1051</v>
      </c>
      <c r="F5" s="36">
        <f>SUM(E5)</f>
        <v>1051</v>
      </c>
      <c r="G5" s="37">
        <v>3027</v>
      </c>
      <c r="H5" s="38">
        <v>2960</v>
      </c>
      <c r="I5" s="39">
        <f>SUM(G5:H5)</f>
        <v>5987</v>
      </c>
      <c r="J5" s="40">
        <v>3684</v>
      </c>
      <c r="K5" s="41">
        <v>0</v>
      </c>
      <c r="L5" s="42">
        <v>1295</v>
      </c>
      <c r="M5" s="39">
        <f>SUM(J5:L5)</f>
        <v>4979</v>
      </c>
      <c r="N5" s="40">
        <v>0</v>
      </c>
      <c r="O5" s="41">
        <v>1784</v>
      </c>
      <c r="P5" s="41">
        <v>7216</v>
      </c>
      <c r="Q5" s="43">
        <v>1361</v>
      </c>
      <c r="R5" s="39">
        <f>SUM(N5:Q5)</f>
        <v>10361</v>
      </c>
      <c r="S5" s="40">
        <v>1036</v>
      </c>
      <c r="T5" s="44">
        <v>0</v>
      </c>
      <c r="U5" s="43">
        <v>3335</v>
      </c>
      <c r="V5" s="39">
        <f>SUM(S5:U5)</f>
        <v>4371</v>
      </c>
      <c r="W5" s="45">
        <v>4588</v>
      </c>
      <c r="X5" s="44">
        <v>0</v>
      </c>
      <c r="Y5" s="43">
        <v>16013</v>
      </c>
      <c r="Z5" s="39">
        <f>SUM(W5:Y5)</f>
        <v>20601</v>
      </c>
      <c r="AA5" s="40">
        <v>13442</v>
      </c>
      <c r="AB5" s="43">
        <v>2965</v>
      </c>
      <c r="AC5" s="39">
        <f aca="true" t="shared" si="0" ref="AC5:AC29">SUM(AA5:AB5)</f>
        <v>16407</v>
      </c>
      <c r="AD5" s="40">
        <v>1997</v>
      </c>
      <c r="AE5" s="43">
        <v>1558</v>
      </c>
      <c r="AF5" s="137">
        <v>871</v>
      </c>
      <c r="AG5" s="215">
        <f>AD5+AE5+AF5</f>
        <v>4426</v>
      </c>
      <c r="AH5" s="217">
        <v>398</v>
      </c>
      <c r="AI5" s="199">
        <v>904</v>
      </c>
      <c r="AJ5" s="199">
        <v>66032</v>
      </c>
      <c r="AK5" s="41">
        <v>90</v>
      </c>
      <c r="AL5" s="218">
        <f>AH5+AI5+AJ5+AK5</f>
        <v>67424</v>
      </c>
      <c r="AM5" s="232">
        <v>774</v>
      </c>
      <c r="AN5" s="240"/>
      <c r="AO5" s="240"/>
      <c r="AP5" s="240"/>
      <c r="AQ5" s="218">
        <f>AM5+AN5+AO5+AP5</f>
        <v>774</v>
      </c>
      <c r="AR5" s="223">
        <f>SUM(F5,I5,M5,R5,V5,Z5,AC5,AG5,AL5,AQ5)</f>
        <v>136381</v>
      </c>
    </row>
    <row r="6" spans="1:48" s="4" customFormat="1" ht="36.75" customHeight="1">
      <c r="A6" s="46" t="s">
        <v>75</v>
      </c>
      <c r="B6" s="47">
        <f aca="true" t="shared" si="1" ref="B6:B28">AR6</f>
        <v>40661</v>
      </c>
      <c r="C6" s="34">
        <f aca="true" t="shared" si="2" ref="C6:C20">B6</f>
        <v>40661</v>
      </c>
      <c r="D6" s="134">
        <f aca="true" t="shared" si="3" ref="D6:D20">C6/$B$30</f>
        <v>0.01921581007344928</v>
      </c>
      <c r="E6" s="48">
        <v>1208</v>
      </c>
      <c r="F6" s="49">
        <f>SUM(E6)</f>
        <v>1208</v>
      </c>
      <c r="G6" s="50">
        <v>947</v>
      </c>
      <c r="H6" s="51">
        <v>13504</v>
      </c>
      <c r="I6" s="52">
        <f>SUM(G6:H6)</f>
        <v>14451</v>
      </c>
      <c r="J6" s="53">
        <v>0</v>
      </c>
      <c r="K6" s="51">
        <v>2427</v>
      </c>
      <c r="L6" s="54">
        <v>1275</v>
      </c>
      <c r="M6" s="52">
        <f>SUM(J6:L6)</f>
        <v>3702</v>
      </c>
      <c r="N6" s="53">
        <v>0</v>
      </c>
      <c r="O6" s="51">
        <v>5129</v>
      </c>
      <c r="P6" s="51">
        <v>0</v>
      </c>
      <c r="Q6" s="54">
        <v>0</v>
      </c>
      <c r="R6" s="52">
        <f>SUM(N6:Q6)</f>
        <v>5129</v>
      </c>
      <c r="S6" s="53">
        <v>2847</v>
      </c>
      <c r="T6" s="55">
        <v>0</v>
      </c>
      <c r="U6" s="54">
        <v>0</v>
      </c>
      <c r="V6" s="52">
        <f>SUM(S6:U6)</f>
        <v>2847</v>
      </c>
      <c r="W6" s="56">
        <v>2726</v>
      </c>
      <c r="X6" s="55">
        <v>0</v>
      </c>
      <c r="Y6" s="54">
        <v>3435</v>
      </c>
      <c r="Z6" s="52">
        <f>SUM(W6:Y6)</f>
        <v>6161</v>
      </c>
      <c r="AA6" s="53">
        <v>0</v>
      </c>
      <c r="AB6" s="54">
        <v>0</v>
      </c>
      <c r="AC6" s="52">
        <f t="shared" si="0"/>
        <v>0</v>
      </c>
      <c r="AD6" s="53">
        <v>1063</v>
      </c>
      <c r="AE6" s="54">
        <v>2090</v>
      </c>
      <c r="AF6" s="138">
        <v>768</v>
      </c>
      <c r="AG6" s="52">
        <f aca="true" t="shared" si="4" ref="AG6:AG29">AD6+AE6+AF6</f>
        <v>3921</v>
      </c>
      <c r="AH6" s="50">
        <v>625</v>
      </c>
      <c r="AI6" s="200">
        <v>2166</v>
      </c>
      <c r="AJ6" s="200"/>
      <c r="AK6" s="51">
        <v>212</v>
      </c>
      <c r="AL6" s="52">
        <f aca="true" t="shared" si="5" ref="AL6:AL28">AH6+AI6+AJ6+AK6</f>
        <v>3003</v>
      </c>
      <c r="AM6" s="233">
        <v>239</v>
      </c>
      <c r="AN6" s="241"/>
      <c r="AO6" s="241"/>
      <c r="AP6" s="241"/>
      <c r="AQ6" s="52">
        <f aca="true" t="shared" si="6" ref="AQ6:AQ30">AM6+AN6+AO6+AP6</f>
        <v>239</v>
      </c>
      <c r="AR6" s="224">
        <f aca="true" t="shared" si="7" ref="AR6:AR30">SUM(F6,I6,M6,R6,V6,Z6,AC6,AG6,AL6,AQ6)</f>
        <v>40661</v>
      </c>
      <c r="AV6" s="2"/>
    </row>
    <row r="7" spans="1:48" s="4" customFormat="1" ht="36.75" customHeight="1">
      <c r="A7" s="11" t="s">
        <v>10</v>
      </c>
      <c r="B7" s="33">
        <f t="shared" si="1"/>
        <v>37529</v>
      </c>
      <c r="C7" s="34">
        <f t="shared" si="2"/>
        <v>37529</v>
      </c>
      <c r="D7" s="134">
        <f t="shared" si="3"/>
        <v>0.01773567143568722</v>
      </c>
      <c r="E7" s="57" t="s">
        <v>22</v>
      </c>
      <c r="F7" s="58">
        <f>SUM(E7)</f>
        <v>0</v>
      </c>
      <c r="G7" s="59" t="s">
        <v>22</v>
      </c>
      <c r="H7" s="60" t="s">
        <v>22</v>
      </c>
      <c r="I7" s="61">
        <f>SUM(G7:H7)</f>
        <v>0</v>
      </c>
      <c r="J7" s="62" t="s">
        <v>22</v>
      </c>
      <c r="K7" s="60" t="s">
        <v>22</v>
      </c>
      <c r="L7" s="63" t="s">
        <v>22</v>
      </c>
      <c r="M7" s="61">
        <f>SUM(J7:L7)</f>
        <v>0</v>
      </c>
      <c r="N7" s="62" t="s">
        <v>22</v>
      </c>
      <c r="O7" s="60" t="s">
        <v>22</v>
      </c>
      <c r="P7" s="60" t="s">
        <v>22</v>
      </c>
      <c r="Q7" s="63" t="s">
        <v>22</v>
      </c>
      <c r="R7" s="61">
        <f>SUM(N7:Q7)</f>
        <v>0</v>
      </c>
      <c r="S7" s="62" t="s">
        <v>22</v>
      </c>
      <c r="T7" s="64">
        <v>2268</v>
      </c>
      <c r="U7" s="65">
        <f>1978+28</f>
        <v>2006</v>
      </c>
      <c r="V7" s="61">
        <f>SUM(S7:U7)</f>
        <v>4274</v>
      </c>
      <c r="W7" s="66">
        <v>0</v>
      </c>
      <c r="X7" s="67">
        <v>1422</v>
      </c>
      <c r="Y7" s="65">
        <v>1576</v>
      </c>
      <c r="Z7" s="61">
        <f>SUM(W7:Y7)</f>
        <v>2998</v>
      </c>
      <c r="AA7" s="68">
        <v>2295</v>
      </c>
      <c r="AB7" s="65">
        <v>11017</v>
      </c>
      <c r="AC7" s="61">
        <f t="shared" si="0"/>
        <v>13312</v>
      </c>
      <c r="AD7" s="68">
        <v>1032</v>
      </c>
      <c r="AE7" s="69">
        <v>2911</v>
      </c>
      <c r="AF7" s="137">
        <v>2151</v>
      </c>
      <c r="AG7" s="215">
        <f t="shared" si="4"/>
        <v>6094</v>
      </c>
      <c r="AH7" s="219">
        <v>1185</v>
      </c>
      <c r="AI7" s="201">
        <v>1679</v>
      </c>
      <c r="AJ7" s="202"/>
      <c r="AK7" s="207">
        <v>2525</v>
      </c>
      <c r="AL7" s="215">
        <f t="shared" si="5"/>
        <v>5389</v>
      </c>
      <c r="AM7" s="234">
        <v>5462</v>
      </c>
      <c r="AN7" s="242"/>
      <c r="AO7" s="242"/>
      <c r="AP7" s="242"/>
      <c r="AQ7" s="215">
        <f t="shared" si="6"/>
        <v>5462</v>
      </c>
      <c r="AR7" s="223">
        <f t="shared" si="7"/>
        <v>37529</v>
      </c>
      <c r="AV7" s="2"/>
    </row>
    <row r="8" spans="1:48" s="4" customFormat="1" ht="36.75" customHeight="1">
      <c r="A8" s="10" t="s">
        <v>76</v>
      </c>
      <c r="B8" s="47">
        <f t="shared" si="1"/>
        <v>88209</v>
      </c>
      <c r="C8" s="34">
        <f t="shared" si="2"/>
        <v>88209</v>
      </c>
      <c r="D8" s="134">
        <f t="shared" si="3"/>
        <v>0.041686318358350447</v>
      </c>
      <c r="E8" s="70" t="s">
        <v>22</v>
      </c>
      <c r="F8" s="71">
        <f>SUM(E8)</f>
        <v>0</v>
      </c>
      <c r="G8" s="72" t="s">
        <v>22</v>
      </c>
      <c r="H8" s="73" t="s">
        <v>22</v>
      </c>
      <c r="I8" s="74">
        <f>SUM(G8:H8)</f>
        <v>0</v>
      </c>
      <c r="J8" s="75" t="s">
        <v>22</v>
      </c>
      <c r="K8" s="73" t="s">
        <v>22</v>
      </c>
      <c r="L8" s="76" t="s">
        <v>22</v>
      </c>
      <c r="M8" s="74">
        <f>SUM(J8:L8)</f>
        <v>0</v>
      </c>
      <c r="N8" s="75" t="s">
        <v>22</v>
      </c>
      <c r="O8" s="73" t="s">
        <v>22</v>
      </c>
      <c r="P8" s="73" t="s">
        <v>22</v>
      </c>
      <c r="Q8" s="76" t="s">
        <v>22</v>
      </c>
      <c r="R8" s="74">
        <f>SUM(N8:Q8)</f>
        <v>0</v>
      </c>
      <c r="S8" s="75" t="s">
        <v>22</v>
      </c>
      <c r="T8" s="77">
        <v>1648</v>
      </c>
      <c r="U8" s="78">
        <f>14112+2</f>
        <v>14114</v>
      </c>
      <c r="V8" s="74">
        <f>SUM(S8:U8)</f>
        <v>15762</v>
      </c>
      <c r="W8" s="56">
        <v>31259</v>
      </c>
      <c r="X8" s="55">
        <v>6348</v>
      </c>
      <c r="Y8" s="78">
        <v>1603</v>
      </c>
      <c r="Z8" s="74">
        <f>SUM(W8:Y8)</f>
        <v>39210</v>
      </c>
      <c r="AA8" s="79">
        <v>11861</v>
      </c>
      <c r="AB8" s="78">
        <v>7643</v>
      </c>
      <c r="AC8" s="74">
        <f t="shared" si="0"/>
        <v>19504</v>
      </c>
      <c r="AD8" s="79">
        <v>1745</v>
      </c>
      <c r="AE8" s="54">
        <v>0</v>
      </c>
      <c r="AF8" s="138">
        <v>3340</v>
      </c>
      <c r="AG8" s="52">
        <f t="shared" si="4"/>
        <v>5085</v>
      </c>
      <c r="AH8" s="220">
        <v>44</v>
      </c>
      <c r="AI8" s="203">
        <v>1653</v>
      </c>
      <c r="AJ8" s="200"/>
      <c r="AK8" s="51">
        <v>2971</v>
      </c>
      <c r="AL8" s="52">
        <f t="shared" si="5"/>
        <v>4668</v>
      </c>
      <c r="AM8" s="235">
        <v>418</v>
      </c>
      <c r="AN8" s="243"/>
      <c r="AO8" s="243"/>
      <c r="AP8" s="243">
        <v>3562</v>
      </c>
      <c r="AQ8" s="52">
        <f t="shared" si="6"/>
        <v>3980</v>
      </c>
      <c r="AR8" s="224">
        <f t="shared" si="7"/>
        <v>88209</v>
      </c>
      <c r="AV8" s="2"/>
    </row>
    <row r="9" spans="1:48" s="4" customFormat="1" ht="36.75" customHeight="1">
      <c r="A9" s="11" t="s">
        <v>30</v>
      </c>
      <c r="B9" s="33">
        <f t="shared" si="1"/>
        <v>72464</v>
      </c>
      <c r="C9" s="34">
        <f t="shared" si="2"/>
        <v>72464</v>
      </c>
      <c r="D9" s="134">
        <f t="shared" si="3"/>
        <v>0.034245455378924</v>
      </c>
      <c r="E9" s="57" t="s">
        <v>22</v>
      </c>
      <c r="F9" s="172" t="s">
        <v>25</v>
      </c>
      <c r="G9" s="173" t="s">
        <v>22</v>
      </c>
      <c r="H9" s="174" t="s">
        <v>22</v>
      </c>
      <c r="I9" s="175" t="s">
        <v>25</v>
      </c>
      <c r="J9" s="176" t="s">
        <v>22</v>
      </c>
      <c r="K9" s="174" t="s">
        <v>22</v>
      </c>
      <c r="L9" s="177" t="s">
        <v>22</v>
      </c>
      <c r="M9" s="175" t="s">
        <v>25</v>
      </c>
      <c r="N9" s="176" t="s">
        <v>22</v>
      </c>
      <c r="O9" s="174" t="s">
        <v>22</v>
      </c>
      <c r="P9" s="174" t="s">
        <v>22</v>
      </c>
      <c r="Q9" s="177" t="s">
        <v>22</v>
      </c>
      <c r="R9" s="175" t="s">
        <v>25</v>
      </c>
      <c r="S9" s="176" t="s">
        <v>22</v>
      </c>
      <c r="T9" s="178" t="s">
        <v>25</v>
      </c>
      <c r="U9" s="179" t="s">
        <v>25</v>
      </c>
      <c r="V9" s="175" t="s">
        <v>25</v>
      </c>
      <c r="W9" s="180" t="s">
        <v>25</v>
      </c>
      <c r="X9" s="181" t="s">
        <v>25</v>
      </c>
      <c r="Y9" s="179" t="s">
        <v>25</v>
      </c>
      <c r="Z9" s="175" t="s">
        <v>25</v>
      </c>
      <c r="AA9" s="68" t="s">
        <v>22</v>
      </c>
      <c r="AB9" s="65">
        <v>6925</v>
      </c>
      <c r="AC9" s="61">
        <f t="shared" si="0"/>
        <v>6925</v>
      </c>
      <c r="AD9" s="68">
        <v>7028</v>
      </c>
      <c r="AE9" s="69">
        <v>0</v>
      </c>
      <c r="AF9" s="137">
        <v>2494</v>
      </c>
      <c r="AG9" s="215">
        <f t="shared" si="4"/>
        <v>9522</v>
      </c>
      <c r="AH9" s="219">
        <v>51770</v>
      </c>
      <c r="AI9" s="201">
        <v>3162</v>
      </c>
      <c r="AJ9" s="202"/>
      <c r="AK9" s="207">
        <v>402</v>
      </c>
      <c r="AL9" s="215">
        <f t="shared" si="5"/>
        <v>55334</v>
      </c>
      <c r="AM9" s="234">
        <v>683</v>
      </c>
      <c r="AN9" s="242"/>
      <c r="AO9" s="242"/>
      <c r="AP9" s="242"/>
      <c r="AQ9" s="215">
        <f t="shared" si="6"/>
        <v>683</v>
      </c>
      <c r="AR9" s="223">
        <f t="shared" si="7"/>
        <v>72464</v>
      </c>
      <c r="AV9" s="2"/>
    </row>
    <row r="10" spans="1:48" s="4" customFormat="1" ht="36.75" customHeight="1">
      <c r="A10" s="10" t="s">
        <v>23</v>
      </c>
      <c r="B10" s="47">
        <f t="shared" si="1"/>
        <v>62179</v>
      </c>
      <c r="C10" s="34">
        <f t="shared" si="2"/>
        <v>62179</v>
      </c>
      <c r="D10" s="134">
        <f t="shared" si="3"/>
        <v>0.029384910714370105</v>
      </c>
      <c r="E10" s="70" t="s">
        <v>22</v>
      </c>
      <c r="F10" s="182" t="s">
        <v>25</v>
      </c>
      <c r="G10" s="183" t="s">
        <v>22</v>
      </c>
      <c r="H10" s="184" t="s">
        <v>22</v>
      </c>
      <c r="I10" s="185" t="s">
        <v>25</v>
      </c>
      <c r="J10" s="186" t="s">
        <v>22</v>
      </c>
      <c r="K10" s="184" t="s">
        <v>22</v>
      </c>
      <c r="L10" s="187" t="s">
        <v>22</v>
      </c>
      <c r="M10" s="185" t="s">
        <v>25</v>
      </c>
      <c r="N10" s="186" t="s">
        <v>22</v>
      </c>
      <c r="O10" s="184" t="s">
        <v>22</v>
      </c>
      <c r="P10" s="184" t="s">
        <v>22</v>
      </c>
      <c r="Q10" s="187" t="s">
        <v>22</v>
      </c>
      <c r="R10" s="185" t="s">
        <v>25</v>
      </c>
      <c r="S10" s="186" t="s">
        <v>22</v>
      </c>
      <c r="T10" s="188" t="s">
        <v>25</v>
      </c>
      <c r="U10" s="189" t="s">
        <v>25</v>
      </c>
      <c r="V10" s="185" t="s">
        <v>25</v>
      </c>
      <c r="W10" s="190" t="s">
        <v>25</v>
      </c>
      <c r="X10" s="191" t="s">
        <v>25</v>
      </c>
      <c r="Y10" s="189" t="s">
        <v>25</v>
      </c>
      <c r="Z10" s="185" t="s">
        <v>25</v>
      </c>
      <c r="AA10" s="79" t="s">
        <v>22</v>
      </c>
      <c r="AB10" s="78">
        <v>6022</v>
      </c>
      <c r="AC10" s="74">
        <f t="shared" si="0"/>
        <v>6022</v>
      </c>
      <c r="AD10" s="79">
        <v>3771</v>
      </c>
      <c r="AE10" s="54">
        <v>1216</v>
      </c>
      <c r="AF10" s="138">
        <v>3329</v>
      </c>
      <c r="AG10" s="52">
        <f t="shared" si="4"/>
        <v>8316</v>
      </c>
      <c r="AH10" s="220">
        <v>5560</v>
      </c>
      <c r="AI10" s="203">
        <v>16325</v>
      </c>
      <c r="AJ10" s="200"/>
      <c r="AK10" s="51">
        <v>13879</v>
      </c>
      <c r="AL10" s="52">
        <f t="shared" si="5"/>
        <v>35764</v>
      </c>
      <c r="AM10" s="235">
        <v>12077</v>
      </c>
      <c r="AN10" s="243"/>
      <c r="AO10" s="243"/>
      <c r="AP10" s="243"/>
      <c r="AQ10" s="52">
        <f t="shared" si="6"/>
        <v>12077</v>
      </c>
      <c r="AR10" s="224">
        <f t="shared" si="7"/>
        <v>62179</v>
      </c>
      <c r="AV10" s="2"/>
    </row>
    <row r="11" spans="1:48" s="4" customFormat="1" ht="36.75" customHeight="1">
      <c r="A11" s="11" t="s">
        <v>77</v>
      </c>
      <c r="B11" s="33">
        <f t="shared" si="1"/>
        <v>118215</v>
      </c>
      <c r="C11" s="34">
        <f t="shared" si="2"/>
        <v>118215</v>
      </c>
      <c r="D11" s="134">
        <f t="shared" si="3"/>
        <v>0.055866727031622605</v>
      </c>
      <c r="E11" s="57">
        <v>5679</v>
      </c>
      <c r="F11" s="58">
        <f aca="true" t="shared" si="8" ref="F11:F17">SUM(E11)</f>
        <v>5679</v>
      </c>
      <c r="G11" s="59">
        <v>4668</v>
      </c>
      <c r="H11" s="60">
        <v>24255</v>
      </c>
      <c r="I11" s="61">
        <f aca="true" t="shared" si="9" ref="I11:I17">SUM(G11:H11)</f>
        <v>28923</v>
      </c>
      <c r="J11" s="62">
        <v>9344</v>
      </c>
      <c r="K11" s="60">
        <v>20507</v>
      </c>
      <c r="L11" s="63">
        <v>11636</v>
      </c>
      <c r="M11" s="61">
        <f aca="true" t="shared" si="10" ref="M11:M17">SUM(J11:L11)</f>
        <v>41487</v>
      </c>
      <c r="N11" s="62">
        <v>6999</v>
      </c>
      <c r="O11" s="60">
        <v>9334</v>
      </c>
      <c r="P11" s="60">
        <v>2835</v>
      </c>
      <c r="Q11" s="63">
        <v>2023</v>
      </c>
      <c r="R11" s="61">
        <f aca="true" t="shared" si="11" ref="R11:R17">SUM(N11:Q11)</f>
        <v>21191</v>
      </c>
      <c r="S11" s="62">
        <v>0</v>
      </c>
      <c r="T11" s="64">
        <v>0</v>
      </c>
      <c r="U11" s="65">
        <v>0</v>
      </c>
      <c r="V11" s="61">
        <f aca="true" t="shared" si="12" ref="V11:V17">SUM(S11:U11)</f>
        <v>0</v>
      </c>
      <c r="W11" s="66">
        <v>8650</v>
      </c>
      <c r="X11" s="67">
        <v>1066</v>
      </c>
      <c r="Y11" s="65">
        <v>2385</v>
      </c>
      <c r="Z11" s="61">
        <f aca="true" t="shared" si="13" ref="Z11:Z17">SUM(W11:Y11)</f>
        <v>12101</v>
      </c>
      <c r="AA11" s="68">
        <v>0</v>
      </c>
      <c r="AB11" s="65">
        <v>4352</v>
      </c>
      <c r="AC11" s="61">
        <f t="shared" si="0"/>
        <v>4352</v>
      </c>
      <c r="AD11" s="68">
        <v>0</v>
      </c>
      <c r="AE11" s="69">
        <v>0</v>
      </c>
      <c r="AF11" s="137">
        <v>2452</v>
      </c>
      <c r="AG11" s="215">
        <f t="shared" si="4"/>
        <v>2452</v>
      </c>
      <c r="AH11" s="219">
        <v>127</v>
      </c>
      <c r="AI11" s="201">
        <v>1363</v>
      </c>
      <c r="AJ11" s="202"/>
      <c r="AK11" s="207">
        <v>279</v>
      </c>
      <c r="AL11" s="215">
        <f t="shared" si="5"/>
        <v>1769</v>
      </c>
      <c r="AM11" s="234">
        <v>261</v>
      </c>
      <c r="AN11" s="242"/>
      <c r="AO11" s="242"/>
      <c r="AP11" s="242"/>
      <c r="AQ11" s="215">
        <f t="shared" si="6"/>
        <v>261</v>
      </c>
      <c r="AR11" s="223">
        <f t="shared" si="7"/>
        <v>118215</v>
      </c>
      <c r="AV11" s="2"/>
    </row>
    <row r="12" spans="1:48" s="4" customFormat="1" ht="36.75" customHeight="1">
      <c r="A12" s="10" t="s">
        <v>69</v>
      </c>
      <c r="B12" s="47">
        <f t="shared" si="1"/>
        <v>135549</v>
      </c>
      <c r="C12" s="34">
        <f t="shared" si="2"/>
        <v>135549</v>
      </c>
      <c r="D12" s="134">
        <f t="shared" si="3"/>
        <v>0.06405852880268505</v>
      </c>
      <c r="E12" s="70">
        <v>3421</v>
      </c>
      <c r="F12" s="71">
        <f t="shared" si="8"/>
        <v>3421</v>
      </c>
      <c r="G12" s="72">
        <v>5055</v>
      </c>
      <c r="H12" s="73">
        <v>808</v>
      </c>
      <c r="I12" s="74">
        <f t="shared" si="9"/>
        <v>5863</v>
      </c>
      <c r="J12" s="75">
        <v>5375</v>
      </c>
      <c r="K12" s="73">
        <v>24601</v>
      </c>
      <c r="L12" s="76">
        <v>5024</v>
      </c>
      <c r="M12" s="74">
        <f t="shared" si="10"/>
        <v>35000</v>
      </c>
      <c r="N12" s="75">
        <v>5725</v>
      </c>
      <c r="O12" s="73">
        <v>50603</v>
      </c>
      <c r="P12" s="73">
        <v>18290</v>
      </c>
      <c r="Q12" s="76">
        <v>4023</v>
      </c>
      <c r="R12" s="74">
        <f t="shared" si="11"/>
        <v>78641</v>
      </c>
      <c r="S12" s="75">
        <v>1035</v>
      </c>
      <c r="T12" s="77">
        <v>0</v>
      </c>
      <c r="U12" s="78">
        <v>1864</v>
      </c>
      <c r="V12" s="74">
        <f t="shared" si="12"/>
        <v>2899</v>
      </c>
      <c r="W12" s="56">
        <v>2549</v>
      </c>
      <c r="X12" s="55">
        <v>1012</v>
      </c>
      <c r="Y12" s="78">
        <v>0</v>
      </c>
      <c r="Z12" s="74">
        <f t="shared" si="13"/>
        <v>3561</v>
      </c>
      <c r="AA12" s="79">
        <v>0</v>
      </c>
      <c r="AB12" s="78"/>
      <c r="AC12" s="74">
        <f t="shared" si="0"/>
        <v>0</v>
      </c>
      <c r="AD12" s="79">
        <v>1293</v>
      </c>
      <c r="AE12" s="54">
        <v>296</v>
      </c>
      <c r="AF12" s="138">
        <v>2916</v>
      </c>
      <c r="AG12" s="52">
        <f t="shared" si="4"/>
        <v>4505</v>
      </c>
      <c r="AH12" s="220">
        <v>47</v>
      </c>
      <c r="AI12" s="203">
        <v>1230</v>
      </c>
      <c r="AJ12" s="200"/>
      <c r="AK12" s="51">
        <v>75</v>
      </c>
      <c r="AL12" s="52">
        <f t="shared" si="5"/>
        <v>1352</v>
      </c>
      <c r="AM12" s="235">
        <v>307</v>
      </c>
      <c r="AN12" s="243"/>
      <c r="AO12" s="243"/>
      <c r="AP12" s="243"/>
      <c r="AQ12" s="52">
        <f t="shared" si="6"/>
        <v>307</v>
      </c>
      <c r="AR12" s="224">
        <f t="shared" si="7"/>
        <v>135549</v>
      </c>
      <c r="AV12" s="2"/>
    </row>
    <row r="13" spans="1:48" s="4" customFormat="1" ht="36.75" customHeight="1">
      <c r="A13" s="11" t="s">
        <v>8</v>
      </c>
      <c r="B13" s="33">
        <f t="shared" si="1"/>
        <v>90214</v>
      </c>
      <c r="C13" s="34">
        <f t="shared" si="2"/>
        <v>90214</v>
      </c>
      <c r="D13" s="134">
        <f t="shared" si="3"/>
        <v>0.04263385283111958</v>
      </c>
      <c r="E13" s="57" t="s">
        <v>22</v>
      </c>
      <c r="F13" s="58">
        <f t="shared" si="8"/>
        <v>0</v>
      </c>
      <c r="G13" s="59" t="s">
        <v>22</v>
      </c>
      <c r="H13" s="60" t="s">
        <v>22</v>
      </c>
      <c r="I13" s="61">
        <f t="shared" si="9"/>
        <v>0</v>
      </c>
      <c r="J13" s="62" t="s">
        <v>22</v>
      </c>
      <c r="K13" s="60" t="s">
        <v>22</v>
      </c>
      <c r="L13" s="63" t="s">
        <v>22</v>
      </c>
      <c r="M13" s="61">
        <f t="shared" si="10"/>
        <v>0</v>
      </c>
      <c r="N13" s="62">
        <v>0</v>
      </c>
      <c r="O13" s="60">
        <v>4138</v>
      </c>
      <c r="P13" s="60">
        <v>10567</v>
      </c>
      <c r="Q13" s="63">
        <v>12232</v>
      </c>
      <c r="R13" s="61">
        <f t="shared" si="11"/>
        <v>26937</v>
      </c>
      <c r="S13" s="62">
        <v>14977</v>
      </c>
      <c r="T13" s="64">
        <v>7583</v>
      </c>
      <c r="U13" s="65">
        <f>15766-3</f>
        <v>15763</v>
      </c>
      <c r="V13" s="61">
        <f t="shared" si="12"/>
        <v>38323</v>
      </c>
      <c r="W13" s="66">
        <v>6445</v>
      </c>
      <c r="X13" s="67">
        <v>8955</v>
      </c>
      <c r="Y13" s="65">
        <v>3735</v>
      </c>
      <c r="Z13" s="61">
        <f t="shared" si="13"/>
        <v>19135</v>
      </c>
      <c r="AA13" s="68">
        <v>1207</v>
      </c>
      <c r="AB13" s="65"/>
      <c r="AC13" s="61">
        <f t="shared" si="0"/>
        <v>1207</v>
      </c>
      <c r="AD13" s="68">
        <v>2575</v>
      </c>
      <c r="AE13" s="69">
        <v>0</v>
      </c>
      <c r="AF13" s="137">
        <v>1095</v>
      </c>
      <c r="AG13" s="215">
        <f t="shared" si="4"/>
        <v>3670</v>
      </c>
      <c r="AH13" s="219">
        <v>214</v>
      </c>
      <c r="AI13" s="201">
        <v>582</v>
      </c>
      <c r="AJ13" s="202"/>
      <c r="AK13" s="207">
        <v>32</v>
      </c>
      <c r="AL13" s="215">
        <f t="shared" si="5"/>
        <v>828</v>
      </c>
      <c r="AM13" s="234">
        <v>114</v>
      </c>
      <c r="AN13" s="242"/>
      <c r="AO13" s="242"/>
      <c r="AP13" s="242"/>
      <c r="AQ13" s="215">
        <f t="shared" si="6"/>
        <v>114</v>
      </c>
      <c r="AR13" s="223">
        <f t="shared" si="7"/>
        <v>90214</v>
      </c>
      <c r="AV13" s="2"/>
    </row>
    <row r="14" spans="1:48" s="4" customFormat="1" ht="36.75" customHeight="1">
      <c r="A14" s="10" t="s">
        <v>78</v>
      </c>
      <c r="B14" s="47">
        <f t="shared" si="1"/>
        <v>72553</v>
      </c>
      <c r="C14" s="34">
        <f>B14</f>
        <v>72553</v>
      </c>
      <c r="D14" s="134">
        <f t="shared" si="3"/>
        <v>0.034287515512627965</v>
      </c>
      <c r="E14" s="70">
        <v>1952</v>
      </c>
      <c r="F14" s="71">
        <f t="shared" si="8"/>
        <v>1952</v>
      </c>
      <c r="G14" s="72">
        <v>310</v>
      </c>
      <c r="H14" s="73">
        <v>23963</v>
      </c>
      <c r="I14" s="74">
        <f t="shared" si="9"/>
        <v>24273</v>
      </c>
      <c r="J14" s="75">
        <v>0</v>
      </c>
      <c r="K14" s="73">
        <v>1801</v>
      </c>
      <c r="L14" s="76">
        <v>0</v>
      </c>
      <c r="M14" s="74">
        <f t="shared" si="10"/>
        <v>1801</v>
      </c>
      <c r="N14" s="75">
        <v>0</v>
      </c>
      <c r="O14" s="73">
        <v>2621</v>
      </c>
      <c r="P14" s="73">
        <v>1720</v>
      </c>
      <c r="Q14" s="76">
        <v>1331</v>
      </c>
      <c r="R14" s="74">
        <f t="shared" si="11"/>
        <v>5672</v>
      </c>
      <c r="S14" s="75">
        <v>3919</v>
      </c>
      <c r="T14" s="77">
        <v>2037</v>
      </c>
      <c r="U14" s="78">
        <f>5400+12</f>
        <v>5412</v>
      </c>
      <c r="V14" s="74">
        <f t="shared" si="12"/>
        <v>11368</v>
      </c>
      <c r="W14" s="56">
        <v>4011</v>
      </c>
      <c r="X14" s="55">
        <v>2835</v>
      </c>
      <c r="Y14" s="78">
        <v>5814</v>
      </c>
      <c r="Z14" s="74">
        <f t="shared" si="13"/>
        <v>12660</v>
      </c>
      <c r="AA14" s="79">
        <v>0</v>
      </c>
      <c r="AB14" s="78">
        <v>1146</v>
      </c>
      <c r="AC14" s="74">
        <f t="shared" si="0"/>
        <v>1146</v>
      </c>
      <c r="AD14" s="79">
        <v>2736</v>
      </c>
      <c r="AE14" s="54">
        <v>1314</v>
      </c>
      <c r="AF14" s="138">
        <v>1206</v>
      </c>
      <c r="AG14" s="52">
        <f t="shared" si="4"/>
        <v>5256</v>
      </c>
      <c r="AH14" s="220">
        <v>3431</v>
      </c>
      <c r="AI14" s="203">
        <v>1733</v>
      </c>
      <c r="AJ14" s="200"/>
      <c r="AK14" s="51">
        <v>181</v>
      </c>
      <c r="AL14" s="52">
        <f t="shared" si="5"/>
        <v>5345</v>
      </c>
      <c r="AM14" s="235">
        <v>3080</v>
      </c>
      <c r="AN14" s="243"/>
      <c r="AO14" s="243"/>
      <c r="AP14" s="243"/>
      <c r="AQ14" s="52">
        <f t="shared" si="6"/>
        <v>3080</v>
      </c>
      <c r="AR14" s="224">
        <f t="shared" si="7"/>
        <v>72553</v>
      </c>
      <c r="AV14" s="2"/>
    </row>
    <row r="15" spans="1:48" s="4" customFormat="1" ht="36.75" customHeight="1">
      <c r="A15" s="11" t="s">
        <v>0</v>
      </c>
      <c r="B15" s="33">
        <f t="shared" si="1"/>
        <v>271325</v>
      </c>
      <c r="C15" s="34">
        <f t="shared" si="2"/>
        <v>271325</v>
      </c>
      <c r="D15" s="134">
        <f t="shared" si="3"/>
        <v>0.1282243345756038</v>
      </c>
      <c r="E15" s="57">
        <v>0</v>
      </c>
      <c r="F15" s="58">
        <f t="shared" si="8"/>
        <v>0</v>
      </c>
      <c r="G15" s="59">
        <v>1739</v>
      </c>
      <c r="H15" s="60">
        <v>1217</v>
      </c>
      <c r="I15" s="61">
        <f t="shared" si="9"/>
        <v>2956</v>
      </c>
      <c r="J15" s="62">
        <v>6085</v>
      </c>
      <c r="K15" s="60">
        <v>3283</v>
      </c>
      <c r="L15" s="63">
        <v>5777</v>
      </c>
      <c r="M15" s="61">
        <f t="shared" si="10"/>
        <v>15145</v>
      </c>
      <c r="N15" s="62">
        <v>12268</v>
      </c>
      <c r="O15" s="60">
        <v>6350</v>
      </c>
      <c r="P15" s="60">
        <v>10597</v>
      </c>
      <c r="Q15" s="63">
        <v>5124</v>
      </c>
      <c r="R15" s="61">
        <f t="shared" si="11"/>
        <v>34339</v>
      </c>
      <c r="S15" s="62">
        <v>15575</v>
      </c>
      <c r="T15" s="64">
        <v>17341</v>
      </c>
      <c r="U15" s="65">
        <v>150507</v>
      </c>
      <c r="V15" s="61">
        <f t="shared" si="12"/>
        <v>183423</v>
      </c>
      <c r="W15" s="66">
        <v>1623</v>
      </c>
      <c r="X15" s="67">
        <v>2877</v>
      </c>
      <c r="Y15" s="65">
        <v>4270</v>
      </c>
      <c r="Z15" s="61">
        <f t="shared" si="13"/>
        <v>8770</v>
      </c>
      <c r="AA15" s="68">
        <v>1305</v>
      </c>
      <c r="AB15" s="65">
        <v>1351</v>
      </c>
      <c r="AC15" s="61">
        <f t="shared" si="0"/>
        <v>2656</v>
      </c>
      <c r="AD15" s="68">
        <v>1281</v>
      </c>
      <c r="AE15" s="69">
        <v>2868</v>
      </c>
      <c r="AF15" s="137">
        <v>4751</v>
      </c>
      <c r="AG15" s="215">
        <f t="shared" si="4"/>
        <v>8900</v>
      </c>
      <c r="AH15" s="219">
        <v>749</v>
      </c>
      <c r="AI15" s="201">
        <v>2296</v>
      </c>
      <c r="AJ15" s="202"/>
      <c r="AK15" s="207">
        <v>1498</v>
      </c>
      <c r="AL15" s="215">
        <f t="shared" si="5"/>
        <v>4543</v>
      </c>
      <c r="AM15" s="234">
        <v>7178</v>
      </c>
      <c r="AN15" s="242"/>
      <c r="AO15" s="242">
        <v>3415</v>
      </c>
      <c r="AP15" s="242"/>
      <c r="AQ15" s="215">
        <f t="shared" si="6"/>
        <v>10593</v>
      </c>
      <c r="AR15" s="223">
        <f t="shared" si="7"/>
        <v>271325</v>
      </c>
      <c r="AV15" s="2"/>
    </row>
    <row r="16" spans="1:48" s="4" customFormat="1" ht="36.75" customHeight="1">
      <c r="A16" s="10" t="s">
        <v>11</v>
      </c>
      <c r="B16" s="47">
        <f t="shared" si="1"/>
        <v>35456</v>
      </c>
      <c r="C16" s="34">
        <f t="shared" si="2"/>
        <v>35456</v>
      </c>
      <c r="D16" s="134">
        <f t="shared" si="3"/>
        <v>0.016756001130425167</v>
      </c>
      <c r="E16" s="70" t="s">
        <v>22</v>
      </c>
      <c r="F16" s="71">
        <f t="shared" si="8"/>
        <v>0</v>
      </c>
      <c r="G16" s="72" t="s">
        <v>22</v>
      </c>
      <c r="H16" s="73" t="s">
        <v>22</v>
      </c>
      <c r="I16" s="74">
        <f t="shared" si="9"/>
        <v>0</v>
      </c>
      <c r="J16" s="75" t="s">
        <v>22</v>
      </c>
      <c r="K16" s="73" t="s">
        <v>22</v>
      </c>
      <c r="L16" s="76" t="s">
        <v>22</v>
      </c>
      <c r="M16" s="74">
        <f t="shared" si="10"/>
        <v>0</v>
      </c>
      <c r="N16" s="75" t="s">
        <v>22</v>
      </c>
      <c r="O16" s="73" t="s">
        <v>22</v>
      </c>
      <c r="P16" s="73" t="s">
        <v>22</v>
      </c>
      <c r="Q16" s="76" t="s">
        <v>22</v>
      </c>
      <c r="R16" s="74">
        <f t="shared" si="11"/>
        <v>0</v>
      </c>
      <c r="S16" s="75" t="s">
        <v>22</v>
      </c>
      <c r="T16" s="77">
        <v>0</v>
      </c>
      <c r="U16" s="78">
        <v>2645</v>
      </c>
      <c r="V16" s="74">
        <f t="shared" si="12"/>
        <v>2645</v>
      </c>
      <c r="W16" s="56">
        <v>0</v>
      </c>
      <c r="X16" s="55">
        <v>0</v>
      </c>
      <c r="Y16" s="78">
        <v>0</v>
      </c>
      <c r="Z16" s="74">
        <f t="shared" si="13"/>
        <v>0</v>
      </c>
      <c r="AA16" s="79">
        <v>1993</v>
      </c>
      <c r="AB16" s="78"/>
      <c r="AC16" s="74">
        <f t="shared" si="0"/>
        <v>1993</v>
      </c>
      <c r="AD16" s="79">
        <v>0</v>
      </c>
      <c r="AE16" s="54">
        <v>0</v>
      </c>
      <c r="AF16" s="138">
        <v>1124</v>
      </c>
      <c r="AG16" s="52">
        <f t="shared" si="4"/>
        <v>1124</v>
      </c>
      <c r="AH16" s="220">
        <v>55</v>
      </c>
      <c r="AI16" s="203">
        <v>1511</v>
      </c>
      <c r="AJ16" s="200"/>
      <c r="AK16" s="51">
        <v>446</v>
      </c>
      <c r="AL16" s="52">
        <f t="shared" si="5"/>
        <v>2012</v>
      </c>
      <c r="AM16" s="235">
        <v>20379</v>
      </c>
      <c r="AN16" s="243"/>
      <c r="AO16" s="243">
        <v>7303</v>
      </c>
      <c r="AP16" s="243"/>
      <c r="AQ16" s="52">
        <f t="shared" si="6"/>
        <v>27682</v>
      </c>
      <c r="AR16" s="224">
        <f t="shared" si="7"/>
        <v>35456</v>
      </c>
      <c r="AV16" s="2"/>
    </row>
    <row r="17" spans="1:48" s="4" customFormat="1" ht="36.75" customHeight="1">
      <c r="A17" s="11" t="s">
        <v>12</v>
      </c>
      <c r="B17" s="33">
        <f t="shared" si="1"/>
        <v>34108</v>
      </c>
      <c r="C17" s="34">
        <f t="shared" si="2"/>
        <v>34108</v>
      </c>
      <c r="D17" s="134">
        <f t="shared" si="3"/>
        <v>0.016118955509830255</v>
      </c>
      <c r="E17" s="57" t="s">
        <v>22</v>
      </c>
      <c r="F17" s="58">
        <f t="shared" si="8"/>
        <v>0</v>
      </c>
      <c r="G17" s="59" t="s">
        <v>22</v>
      </c>
      <c r="H17" s="60" t="s">
        <v>22</v>
      </c>
      <c r="I17" s="61">
        <f t="shared" si="9"/>
        <v>0</v>
      </c>
      <c r="J17" s="62" t="s">
        <v>22</v>
      </c>
      <c r="K17" s="60" t="s">
        <v>22</v>
      </c>
      <c r="L17" s="63" t="s">
        <v>22</v>
      </c>
      <c r="M17" s="61">
        <f t="shared" si="10"/>
        <v>0</v>
      </c>
      <c r="N17" s="62" t="s">
        <v>22</v>
      </c>
      <c r="O17" s="60" t="s">
        <v>22</v>
      </c>
      <c r="P17" s="60" t="s">
        <v>22</v>
      </c>
      <c r="Q17" s="63" t="s">
        <v>22</v>
      </c>
      <c r="R17" s="61">
        <f t="shared" si="11"/>
        <v>0</v>
      </c>
      <c r="S17" s="62" t="s">
        <v>22</v>
      </c>
      <c r="T17" s="64">
        <v>0</v>
      </c>
      <c r="U17" s="65">
        <v>1944</v>
      </c>
      <c r="V17" s="61">
        <f t="shared" si="12"/>
        <v>1944</v>
      </c>
      <c r="W17" s="66">
        <v>1266</v>
      </c>
      <c r="X17" s="67">
        <v>1787</v>
      </c>
      <c r="Y17" s="65">
        <v>1483</v>
      </c>
      <c r="Z17" s="61">
        <f t="shared" si="13"/>
        <v>4536</v>
      </c>
      <c r="AA17" s="68" t="s">
        <v>22</v>
      </c>
      <c r="AB17" s="65">
        <v>5663</v>
      </c>
      <c r="AC17" s="61">
        <f t="shared" si="0"/>
        <v>5663</v>
      </c>
      <c r="AD17" s="68">
        <v>0</v>
      </c>
      <c r="AE17" s="69">
        <v>3411</v>
      </c>
      <c r="AF17" s="137">
        <v>5182</v>
      </c>
      <c r="AG17" s="215">
        <f t="shared" si="4"/>
        <v>8593</v>
      </c>
      <c r="AH17" s="219">
        <v>8705</v>
      </c>
      <c r="AI17" s="201">
        <v>2263</v>
      </c>
      <c r="AJ17" s="202"/>
      <c r="AK17" s="207">
        <v>1042</v>
      </c>
      <c r="AL17" s="215">
        <f t="shared" si="5"/>
        <v>12010</v>
      </c>
      <c r="AM17" s="234">
        <v>919</v>
      </c>
      <c r="AN17" s="242"/>
      <c r="AO17" s="242">
        <v>443</v>
      </c>
      <c r="AP17" s="242"/>
      <c r="AQ17" s="215">
        <f t="shared" si="6"/>
        <v>1362</v>
      </c>
      <c r="AR17" s="223">
        <f t="shared" si="7"/>
        <v>34108</v>
      </c>
      <c r="AV17" s="2"/>
    </row>
    <row r="18" spans="1:48" s="4" customFormat="1" ht="36.75" customHeight="1">
      <c r="A18" s="10" t="s">
        <v>31</v>
      </c>
      <c r="B18" s="47">
        <f t="shared" si="1"/>
        <v>72972</v>
      </c>
      <c r="C18" s="34">
        <f t="shared" si="2"/>
        <v>72972</v>
      </c>
      <c r="D18" s="134">
        <f t="shared" si="3"/>
        <v>0.034485528951076976</v>
      </c>
      <c r="E18" s="70" t="s">
        <v>22</v>
      </c>
      <c r="F18" s="71" t="s">
        <v>25</v>
      </c>
      <c r="G18" s="72" t="s">
        <v>22</v>
      </c>
      <c r="H18" s="73" t="s">
        <v>22</v>
      </c>
      <c r="I18" s="74" t="s">
        <v>25</v>
      </c>
      <c r="J18" s="75" t="s">
        <v>22</v>
      </c>
      <c r="K18" s="73" t="s">
        <v>22</v>
      </c>
      <c r="L18" s="76" t="s">
        <v>22</v>
      </c>
      <c r="M18" s="74" t="s">
        <v>25</v>
      </c>
      <c r="N18" s="75" t="s">
        <v>22</v>
      </c>
      <c r="O18" s="73" t="s">
        <v>22</v>
      </c>
      <c r="P18" s="73" t="s">
        <v>22</v>
      </c>
      <c r="Q18" s="76" t="s">
        <v>22</v>
      </c>
      <c r="R18" s="74" t="s">
        <v>25</v>
      </c>
      <c r="S18" s="75" t="s">
        <v>22</v>
      </c>
      <c r="T18" s="77" t="s">
        <v>25</v>
      </c>
      <c r="U18" s="78" t="s">
        <v>25</v>
      </c>
      <c r="V18" s="74" t="s">
        <v>25</v>
      </c>
      <c r="W18" s="56" t="s">
        <v>25</v>
      </c>
      <c r="X18" s="55" t="s">
        <v>25</v>
      </c>
      <c r="Y18" s="78" t="s">
        <v>25</v>
      </c>
      <c r="Z18" s="74" t="s">
        <v>25</v>
      </c>
      <c r="AA18" s="79" t="s">
        <v>22</v>
      </c>
      <c r="AB18" s="78">
        <v>2910</v>
      </c>
      <c r="AC18" s="74">
        <f t="shared" si="0"/>
        <v>2910</v>
      </c>
      <c r="AD18" s="79">
        <v>1205</v>
      </c>
      <c r="AE18" s="54">
        <v>1545</v>
      </c>
      <c r="AF18" s="138">
        <v>1466</v>
      </c>
      <c r="AG18" s="52">
        <f t="shared" si="4"/>
        <v>4216</v>
      </c>
      <c r="AH18" s="220">
        <v>327</v>
      </c>
      <c r="AI18" s="203">
        <v>604</v>
      </c>
      <c r="AJ18" s="200"/>
      <c r="AK18" s="51">
        <v>3866</v>
      </c>
      <c r="AL18" s="52">
        <f t="shared" si="5"/>
        <v>4797</v>
      </c>
      <c r="AM18" s="235">
        <v>33043</v>
      </c>
      <c r="AN18" s="243">
        <v>27597</v>
      </c>
      <c r="AO18" s="243">
        <v>409</v>
      </c>
      <c r="AP18" s="243"/>
      <c r="AQ18" s="52">
        <f t="shared" si="6"/>
        <v>61049</v>
      </c>
      <c r="AR18" s="224">
        <f t="shared" si="7"/>
        <v>72972</v>
      </c>
      <c r="AV18" s="2"/>
    </row>
    <row r="19" spans="1:48" s="4" customFormat="1" ht="36.75" customHeight="1">
      <c r="A19" s="11" t="s">
        <v>32</v>
      </c>
      <c r="B19" s="33">
        <f t="shared" si="1"/>
        <v>39764</v>
      </c>
      <c r="C19" s="34">
        <f t="shared" si="2"/>
        <v>39764</v>
      </c>
      <c r="D19" s="134">
        <f t="shared" si="3"/>
        <v>0.018791900636005932</v>
      </c>
      <c r="E19" s="57" t="s">
        <v>22</v>
      </c>
      <c r="F19" s="58" t="s">
        <v>25</v>
      </c>
      <c r="G19" s="59" t="s">
        <v>22</v>
      </c>
      <c r="H19" s="60" t="s">
        <v>22</v>
      </c>
      <c r="I19" s="61" t="s">
        <v>25</v>
      </c>
      <c r="J19" s="62" t="s">
        <v>22</v>
      </c>
      <c r="K19" s="60" t="s">
        <v>22</v>
      </c>
      <c r="L19" s="63" t="s">
        <v>22</v>
      </c>
      <c r="M19" s="61" t="s">
        <v>25</v>
      </c>
      <c r="N19" s="62" t="s">
        <v>22</v>
      </c>
      <c r="O19" s="60" t="s">
        <v>22</v>
      </c>
      <c r="P19" s="60" t="s">
        <v>22</v>
      </c>
      <c r="Q19" s="63" t="s">
        <v>22</v>
      </c>
      <c r="R19" s="61" t="s">
        <v>25</v>
      </c>
      <c r="S19" s="62" t="s">
        <v>22</v>
      </c>
      <c r="T19" s="64" t="s">
        <v>25</v>
      </c>
      <c r="U19" s="65" t="s">
        <v>25</v>
      </c>
      <c r="V19" s="61" t="s">
        <v>25</v>
      </c>
      <c r="W19" s="66" t="s">
        <v>25</v>
      </c>
      <c r="X19" s="67" t="s">
        <v>25</v>
      </c>
      <c r="Y19" s="65" t="s">
        <v>25</v>
      </c>
      <c r="Z19" s="61" t="s">
        <v>25</v>
      </c>
      <c r="AA19" s="68" t="s">
        <v>22</v>
      </c>
      <c r="AB19" s="65">
        <v>1337</v>
      </c>
      <c r="AC19" s="61">
        <f t="shared" si="0"/>
        <v>1337</v>
      </c>
      <c r="AD19" s="68">
        <v>1824</v>
      </c>
      <c r="AE19" s="69">
        <v>12365</v>
      </c>
      <c r="AF19" s="137">
        <v>3276</v>
      </c>
      <c r="AG19" s="215">
        <f t="shared" si="4"/>
        <v>17465</v>
      </c>
      <c r="AH19" s="219">
        <v>3415</v>
      </c>
      <c r="AI19" s="201">
        <v>3017</v>
      </c>
      <c r="AJ19" s="202"/>
      <c r="AK19" s="207">
        <v>5500</v>
      </c>
      <c r="AL19" s="215">
        <f t="shared" si="5"/>
        <v>11932</v>
      </c>
      <c r="AM19" s="234">
        <v>2506</v>
      </c>
      <c r="AN19" s="242"/>
      <c r="AO19" s="242">
        <v>6176</v>
      </c>
      <c r="AP19" s="242">
        <v>348</v>
      </c>
      <c r="AQ19" s="215">
        <f t="shared" si="6"/>
        <v>9030</v>
      </c>
      <c r="AR19" s="223">
        <f t="shared" si="7"/>
        <v>39764</v>
      </c>
      <c r="AV19" s="2"/>
    </row>
    <row r="20" spans="1:48" s="4" customFormat="1" ht="36.75" customHeight="1">
      <c r="A20" s="10" t="s">
        <v>33</v>
      </c>
      <c r="B20" s="47">
        <f t="shared" si="1"/>
        <v>20031</v>
      </c>
      <c r="C20" s="34">
        <f t="shared" si="2"/>
        <v>20031</v>
      </c>
      <c r="D20" s="134">
        <f t="shared" si="3"/>
        <v>0.009466365598024213</v>
      </c>
      <c r="E20" s="70" t="s">
        <v>22</v>
      </c>
      <c r="F20" s="71" t="s">
        <v>25</v>
      </c>
      <c r="G20" s="72" t="s">
        <v>22</v>
      </c>
      <c r="H20" s="73" t="s">
        <v>22</v>
      </c>
      <c r="I20" s="74" t="s">
        <v>25</v>
      </c>
      <c r="J20" s="75" t="s">
        <v>22</v>
      </c>
      <c r="K20" s="73" t="s">
        <v>22</v>
      </c>
      <c r="L20" s="76" t="s">
        <v>22</v>
      </c>
      <c r="M20" s="74" t="s">
        <v>25</v>
      </c>
      <c r="N20" s="75" t="s">
        <v>22</v>
      </c>
      <c r="O20" s="73" t="s">
        <v>22</v>
      </c>
      <c r="P20" s="73" t="s">
        <v>22</v>
      </c>
      <c r="Q20" s="76" t="s">
        <v>22</v>
      </c>
      <c r="R20" s="74" t="s">
        <v>25</v>
      </c>
      <c r="S20" s="75" t="s">
        <v>22</v>
      </c>
      <c r="T20" s="77" t="s">
        <v>25</v>
      </c>
      <c r="U20" s="78" t="s">
        <v>25</v>
      </c>
      <c r="V20" s="74" t="s">
        <v>25</v>
      </c>
      <c r="W20" s="56" t="s">
        <v>25</v>
      </c>
      <c r="X20" s="55" t="s">
        <v>25</v>
      </c>
      <c r="Y20" s="78" t="s">
        <v>25</v>
      </c>
      <c r="Z20" s="74" t="s">
        <v>25</v>
      </c>
      <c r="AA20" s="79" t="s">
        <v>22</v>
      </c>
      <c r="AB20" s="78">
        <v>2015</v>
      </c>
      <c r="AC20" s="74">
        <f t="shared" si="0"/>
        <v>2015</v>
      </c>
      <c r="AD20" s="79">
        <v>1740</v>
      </c>
      <c r="AE20" s="54">
        <v>2760</v>
      </c>
      <c r="AF20" s="138">
        <v>2051</v>
      </c>
      <c r="AG20" s="52">
        <f t="shared" si="4"/>
        <v>6551</v>
      </c>
      <c r="AH20" s="220">
        <v>3958</v>
      </c>
      <c r="AI20" s="203">
        <v>817</v>
      </c>
      <c r="AJ20" s="200"/>
      <c r="AK20" s="51">
        <v>2089</v>
      </c>
      <c r="AL20" s="52">
        <f t="shared" si="5"/>
        <v>6864</v>
      </c>
      <c r="AM20" s="235">
        <v>233</v>
      </c>
      <c r="AN20" s="243"/>
      <c r="AO20" s="243">
        <v>2116</v>
      </c>
      <c r="AP20" s="243">
        <v>2252</v>
      </c>
      <c r="AQ20" s="52">
        <f t="shared" si="6"/>
        <v>4601</v>
      </c>
      <c r="AR20" s="224">
        <f t="shared" si="7"/>
        <v>20031</v>
      </c>
      <c r="AV20" s="2"/>
    </row>
    <row r="21" spans="1:48" s="4" customFormat="1" ht="36.75" customHeight="1">
      <c r="A21" s="11" t="s">
        <v>1</v>
      </c>
      <c r="B21" s="33">
        <f t="shared" si="1"/>
        <v>40053</v>
      </c>
      <c r="C21" s="80"/>
      <c r="D21" s="81"/>
      <c r="E21" s="57">
        <v>0</v>
      </c>
      <c r="F21" s="58">
        <f>SUM(E21)</f>
        <v>0</v>
      </c>
      <c r="G21" s="59">
        <v>1624</v>
      </c>
      <c r="H21" s="60">
        <v>4621</v>
      </c>
      <c r="I21" s="61">
        <f>SUM(G21:H21)</f>
        <v>6245</v>
      </c>
      <c r="J21" s="62">
        <v>1009</v>
      </c>
      <c r="K21" s="60">
        <v>0</v>
      </c>
      <c r="L21" s="63">
        <v>2768</v>
      </c>
      <c r="M21" s="61">
        <f>SUM(J21:L21)</f>
        <v>3777</v>
      </c>
      <c r="N21" s="62">
        <v>0</v>
      </c>
      <c r="O21" s="60">
        <v>0</v>
      </c>
      <c r="P21" s="60">
        <v>0</v>
      </c>
      <c r="Q21" s="63">
        <v>1265</v>
      </c>
      <c r="R21" s="61">
        <f>SUM(N21:Q21)</f>
        <v>1265</v>
      </c>
      <c r="S21" s="62">
        <v>0</v>
      </c>
      <c r="T21" s="64">
        <v>0</v>
      </c>
      <c r="U21" s="65">
        <v>0</v>
      </c>
      <c r="V21" s="61">
        <f>SUM(S21:U21)</f>
        <v>0</v>
      </c>
      <c r="W21" s="66">
        <v>1416</v>
      </c>
      <c r="X21" s="67">
        <v>3053</v>
      </c>
      <c r="Y21" s="65">
        <v>3568</v>
      </c>
      <c r="Z21" s="61">
        <f>SUM(W21:Y21)</f>
        <v>8037</v>
      </c>
      <c r="AA21" s="68">
        <v>0</v>
      </c>
      <c r="AB21" s="65">
        <v>1610</v>
      </c>
      <c r="AC21" s="61">
        <f t="shared" si="0"/>
        <v>1610</v>
      </c>
      <c r="AD21" s="68">
        <v>1982</v>
      </c>
      <c r="AE21" s="69">
        <v>0</v>
      </c>
      <c r="AF21" s="137">
        <v>1035</v>
      </c>
      <c r="AG21" s="215">
        <f t="shared" si="4"/>
        <v>3017</v>
      </c>
      <c r="AH21" s="219">
        <v>62</v>
      </c>
      <c r="AI21" s="201">
        <v>1768</v>
      </c>
      <c r="AJ21" s="202"/>
      <c r="AK21" s="207">
        <v>10934</v>
      </c>
      <c r="AL21" s="215">
        <f t="shared" si="5"/>
        <v>12764</v>
      </c>
      <c r="AM21" s="234">
        <v>1845</v>
      </c>
      <c r="AN21" s="242"/>
      <c r="AO21" s="242"/>
      <c r="AP21" s="242">
        <v>1493</v>
      </c>
      <c r="AQ21" s="215">
        <f t="shared" si="6"/>
        <v>3338</v>
      </c>
      <c r="AR21" s="223">
        <f t="shared" si="7"/>
        <v>40053</v>
      </c>
      <c r="AV21" s="2"/>
    </row>
    <row r="22" spans="1:48" s="4" customFormat="1" ht="36.75" customHeight="1">
      <c r="A22" s="10" t="s">
        <v>79</v>
      </c>
      <c r="B22" s="47">
        <f t="shared" si="1"/>
        <v>100061</v>
      </c>
      <c r="C22" s="80"/>
      <c r="D22" s="81"/>
      <c r="E22" s="70">
        <v>2436</v>
      </c>
      <c r="F22" s="71">
        <f>SUM(E22)</f>
        <v>2436</v>
      </c>
      <c r="G22" s="72">
        <v>1228</v>
      </c>
      <c r="H22" s="73">
        <v>2981</v>
      </c>
      <c r="I22" s="74">
        <f>SUM(G22:H22)</f>
        <v>4209</v>
      </c>
      <c r="J22" s="75">
        <v>3488</v>
      </c>
      <c r="K22" s="73">
        <f>SUM(C5:C20)</f>
        <v>1327610</v>
      </c>
      <c r="L22" s="76">
        <v>4990</v>
      </c>
      <c r="M22" s="74">
        <v>12043</v>
      </c>
      <c r="N22" s="75">
        <v>1515</v>
      </c>
      <c r="O22" s="73">
        <v>6523</v>
      </c>
      <c r="P22" s="73">
        <v>1658</v>
      </c>
      <c r="Q22" s="76">
        <v>2285</v>
      </c>
      <c r="R22" s="74">
        <f>SUM(N22:Q22)</f>
        <v>11981</v>
      </c>
      <c r="S22" s="75">
        <v>10905</v>
      </c>
      <c r="T22" s="77">
        <v>6012</v>
      </c>
      <c r="U22" s="78">
        <v>23542</v>
      </c>
      <c r="V22" s="74">
        <f>SUM(S22:U22)</f>
        <v>40459</v>
      </c>
      <c r="W22" s="56">
        <v>2545</v>
      </c>
      <c r="X22" s="55">
        <v>7771</v>
      </c>
      <c r="Y22" s="78">
        <v>1935</v>
      </c>
      <c r="Z22" s="74">
        <f>SUM(W22:Y22)</f>
        <v>12251</v>
      </c>
      <c r="AA22" s="79">
        <v>0</v>
      </c>
      <c r="AB22" s="78">
        <v>3407</v>
      </c>
      <c r="AC22" s="74">
        <f t="shared" si="0"/>
        <v>3407</v>
      </c>
      <c r="AD22" s="79">
        <v>1013</v>
      </c>
      <c r="AE22" s="54">
        <v>2312</v>
      </c>
      <c r="AF22" s="138">
        <v>1597</v>
      </c>
      <c r="AG22" s="52">
        <f t="shared" si="4"/>
        <v>4922</v>
      </c>
      <c r="AH22" s="220">
        <v>2685</v>
      </c>
      <c r="AI22" s="203">
        <v>1850</v>
      </c>
      <c r="AJ22" s="200"/>
      <c r="AK22" s="51">
        <v>2189</v>
      </c>
      <c r="AL22" s="52">
        <f t="shared" si="5"/>
        <v>6724</v>
      </c>
      <c r="AM22" s="235">
        <v>1629</v>
      </c>
      <c r="AN22" s="243"/>
      <c r="AO22" s="243"/>
      <c r="AP22" s="243"/>
      <c r="AQ22" s="52">
        <f t="shared" si="6"/>
        <v>1629</v>
      </c>
      <c r="AR22" s="224">
        <f t="shared" si="7"/>
        <v>100061</v>
      </c>
      <c r="AV22" s="2"/>
    </row>
    <row r="23" spans="1:48" s="4" customFormat="1" ht="36.75" customHeight="1">
      <c r="A23" s="11" t="s">
        <v>70</v>
      </c>
      <c r="B23" s="33">
        <f t="shared" si="1"/>
        <v>168568</v>
      </c>
      <c r="C23" s="80"/>
      <c r="D23" s="81"/>
      <c r="E23" s="57">
        <v>0</v>
      </c>
      <c r="F23" s="58">
        <f>SUM(E23)</f>
        <v>0</v>
      </c>
      <c r="G23" s="59">
        <v>3786</v>
      </c>
      <c r="H23" s="60">
        <v>800</v>
      </c>
      <c r="I23" s="61">
        <f>SUM(G23:H23)</f>
        <v>4586</v>
      </c>
      <c r="J23" s="62">
        <v>11305</v>
      </c>
      <c r="K23" s="60">
        <v>2402</v>
      </c>
      <c r="L23" s="63">
        <v>3709</v>
      </c>
      <c r="M23" s="61">
        <f>SUM(J23:L23)</f>
        <v>17416</v>
      </c>
      <c r="N23" s="62">
        <v>1305</v>
      </c>
      <c r="O23" s="60">
        <v>0</v>
      </c>
      <c r="P23" s="60">
        <v>2631</v>
      </c>
      <c r="Q23" s="63">
        <v>0</v>
      </c>
      <c r="R23" s="61">
        <f>SUM(N23:Q23)</f>
        <v>3936</v>
      </c>
      <c r="S23" s="62">
        <v>6071</v>
      </c>
      <c r="T23" s="64">
        <v>2304</v>
      </c>
      <c r="U23" s="65">
        <f>1450+16</f>
        <v>1466</v>
      </c>
      <c r="V23" s="61">
        <f>SUM(S23:U23)</f>
        <v>9841</v>
      </c>
      <c r="W23" s="66">
        <v>2266</v>
      </c>
      <c r="X23" s="67">
        <v>18978</v>
      </c>
      <c r="Y23" s="65">
        <v>5360</v>
      </c>
      <c r="Z23" s="61">
        <f>SUM(W23:Y23)</f>
        <v>26604</v>
      </c>
      <c r="AA23" s="68">
        <v>84103</v>
      </c>
      <c r="AB23" s="65">
        <v>5539</v>
      </c>
      <c r="AC23" s="61">
        <f t="shared" si="0"/>
        <v>89642</v>
      </c>
      <c r="AD23" s="68">
        <v>3260</v>
      </c>
      <c r="AE23" s="69">
        <v>1389</v>
      </c>
      <c r="AF23" s="137">
        <v>6206</v>
      </c>
      <c r="AG23" s="215">
        <f t="shared" si="4"/>
        <v>10855</v>
      </c>
      <c r="AH23" s="219">
        <v>1429</v>
      </c>
      <c r="AI23" s="201">
        <v>1824</v>
      </c>
      <c r="AJ23" s="202"/>
      <c r="AK23" s="207">
        <v>682</v>
      </c>
      <c r="AL23" s="215">
        <f t="shared" si="5"/>
        <v>3935</v>
      </c>
      <c r="AM23" s="234">
        <v>1753</v>
      </c>
      <c r="AN23" s="242"/>
      <c r="AO23" s="242"/>
      <c r="AP23" s="242"/>
      <c r="AQ23" s="215">
        <f t="shared" si="6"/>
        <v>1753</v>
      </c>
      <c r="AR23" s="223">
        <f t="shared" si="7"/>
        <v>168568</v>
      </c>
      <c r="AV23" s="2"/>
    </row>
    <row r="24" spans="1:48" s="4" customFormat="1" ht="36.75" customHeight="1">
      <c r="A24" s="10" t="s">
        <v>71</v>
      </c>
      <c r="B24" s="47">
        <f>AR24</f>
        <v>67845</v>
      </c>
      <c r="C24" s="80"/>
      <c r="D24" s="81"/>
      <c r="E24" s="70">
        <v>3854</v>
      </c>
      <c r="F24" s="71">
        <f>SUM(E24)</f>
        <v>3854</v>
      </c>
      <c r="G24" s="72">
        <v>3274</v>
      </c>
      <c r="H24" s="73">
        <v>441</v>
      </c>
      <c r="I24" s="74">
        <f>SUM(G24:H24)</f>
        <v>3715</v>
      </c>
      <c r="J24" s="75">
        <v>1181</v>
      </c>
      <c r="K24" s="73">
        <v>0</v>
      </c>
      <c r="L24" s="76">
        <v>1298</v>
      </c>
      <c r="M24" s="74">
        <f>SUM(J24:L24)</f>
        <v>2479</v>
      </c>
      <c r="N24" s="75">
        <v>3895</v>
      </c>
      <c r="O24" s="73">
        <v>0</v>
      </c>
      <c r="P24" s="73">
        <v>1561</v>
      </c>
      <c r="Q24" s="76">
        <v>2786</v>
      </c>
      <c r="R24" s="74">
        <f>SUM(N24:Q24)</f>
        <v>8242</v>
      </c>
      <c r="S24" s="75">
        <v>18534</v>
      </c>
      <c r="T24" s="77">
        <v>3284</v>
      </c>
      <c r="U24" s="78">
        <v>0</v>
      </c>
      <c r="V24" s="74">
        <f>SUM(S24:U24)</f>
        <v>21818</v>
      </c>
      <c r="W24" s="56">
        <v>10583</v>
      </c>
      <c r="X24" s="55">
        <v>1513</v>
      </c>
      <c r="Y24" s="78">
        <v>1599</v>
      </c>
      <c r="Z24" s="74">
        <f>SUM(W24:Y24)</f>
        <v>13695</v>
      </c>
      <c r="AA24" s="79">
        <v>0</v>
      </c>
      <c r="AB24" s="78">
        <v>7442</v>
      </c>
      <c r="AC24" s="74">
        <f t="shared" si="0"/>
        <v>7442</v>
      </c>
      <c r="AD24" s="79">
        <v>0</v>
      </c>
      <c r="AE24" s="54">
        <v>3567</v>
      </c>
      <c r="AF24" s="138">
        <v>1679</v>
      </c>
      <c r="AG24" s="52">
        <f t="shared" si="4"/>
        <v>5246</v>
      </c>
      <c r="AH24" s="220">
        <v>196</v>
      </c>
      <c r="AI24" s="203">
        <v>540</v>
      </c>
      <c r="AJ24" s="200"/>
      <c r="AK24" s="51">
        <v>267</v>
      </c>
      <c r="AL24" s="52">
        <f t="shared" si="5"/>
        <v>1003</v>
      </c>
      <c r="AM24" s="235">
        <v>351</v>
      </c>
      <c r="AN24" s="243"/>
      <c r="AO24" s="243"/>
      <c r="AP24" s="243"/>
      <c r="AQ24" s="52">
        <f t="shared" si="6"/>
        <v>351</v>
      </c>
      <c r="AR24" s="224">
        <f t="shared" si="7"/>
        <v>67845</v>
      </c>
      <c r="AV24" s="2"/>
    </row>
    <row r="25" spans="1:48" s="4" customFormat="1" ht="36.75" customHeight="1">
      <c r="A25" s="11" t="s">
        <v>21</v>
      </c>
      <c r="B25" s="33">
        <f t="shared" si="1"/>
        <v>12617</v>
      </c>
      <c r="C25" s="80"/>
      <c r="D25" s="81"/>
      <c r="E25" s="57" t="s">
        <v>22</v>
      </c>
      <c r="F25" s="58" t="s">
        <v>25</v>
      </c>
      <c r="G25" s="59" t="s">
        <v>22</v>
      </c>
      <c r="H25" s="60" t="s">
        <v>22</v>
      </c>
      <c r="I25" s="61" t="s">
        <v>25</v>
      </c>
      <c r="J25" s="62" t="s">
        <v>22</v>
      </c>
      <c r="K25" s="60" t="s">
        <v>22</v>
      </c>
      <c r="L25" s="63" t="s">
        <v>22</v>
      </c>
      <c r="M25" s="61" t="s">
        <v>25</v>
      </c>
      <c r="N25" s="62" t="s">
        <v>22</v>
      </c>
      <c r="O25" s="60" t="s">
        <v>22</v>
      </c>
      <c r="P25" s="60" t="s">
        <v>22</v>
      </c>
      <c r="Q25" s="63" t="s">
        <v>22</v>
      </c>
      <c r="R25" s="61" t="s">
        <v>25</v>
      </c>
      <c r="S25" s="62" t="s">
        <v>22</v>
      </c>
      <c r="T25" s="64" t="s">
        <v>25</v>
      </c>
      <c r="U25" s="65" t="s">
        <v>25</v>
      </c>
      <c r="V25" s="61" t="s">
        <v>25</v>
      </c>
      <c r="W25" s="66" t="s">
        <v>25</v>
      </c>
      <c r="X25" s="67" t="s">
        <v>25</v>
      </c>
      <c r="Y25" s="65" t="s">
        <v>25</v>
      </c>
      <c r="Z25" s="61" t="s">
        <v>25</v>
      </c>
      <c r="AA25" s="68" t="s">
        <v>22</v>
      </c>
      <c r="AB25" s="65">
        <v>369</v>
      </c>
      <c r="AC25" s="61">
        <f t="shared" si="0"/>
        <v>369</v>
      </c>
      <c r="AD25" s="68">
        <v>1466</v>
      </c>
      <c r="AE25" s="69">
        <v>883</v>
      </c>
      <c r="AF25" s="137">
        <v>321</v>
      </c>
      <c r="AG25" s="215">
        <f t="shared" si="4"/>
        <v>2670</v>
      </c>
      <c r="AH25" s="219">
        <v>1181</v>
      </c>
      <c r="AI25" s="201">
        <v>368</v>
      </c>
      <c r="AJ25" s="202"/>
      <c r="AK25" s="207">
        <v>7435</v>
      </c>
      <c r="AL25" s="215">
        <f t="shared" si="5"/>
        <v>8984</v>
      </c>
      <c r="AM25" s="234">
        <v>594</v>
      </c>
      <c r="AN25" s="242"/>
      <c r="AO25" s="242"/>
      <c r="AP25" s="242"/>
      <c r="AQ25" s="215">
        <f t="shared" si="6"/>
        <v>594</v>
      </c>
      <c r="AR25" s="223">
        <f t="shared" si="7"/>
        <v>12617</v>
      </c>
      <c r="AV25" s="2"/>
    </row>
    <row r="26" spans="1:48" s="4" customFormat="1" ht="36.75" customHeight="1">
      <c r="A26" s="10" t="s">
        <v>72</v>
      </c>
      <c r="B26" s="47">
        <f t="shared" si="1"/>
        <v>82317</v>
      </c>
      <c r="C26" s="80"/>
      <c r="D26" s="81"/>
      <c r="E26" s="70" t="s">
        <v>22</v>
      </c>
      <c r="F26" s="71">
        <f>SUM(E26)</f>
        <v>0</v>
      </c>
      <c r="G26" s="72" t="s">
        <v>22</v>
      </c>
      <c r="H26" s="73" t="s">
        <v>22</v>
      </c>
      <c r="I26" s="74">
        <f>SUM(G26:H26)</f>
        <v>0</v>
      </c>
      <c r="J26" s="75" t="s">
        <v>22</v>
      </c>
      <c r="K26" s="73" t="s">
        <v>22</v>
      </c>
      <c r="L26" s="76" t="s">
        <v>22</v>
      </c>
      <c r="M26" s="74">
        <f>SUM(J26:L26)</f>
        <v>0</v>
      </c>
      <c r="N26" s="75">
        <v>3259</v>
      </c>
      <c r="O26" s="73">
        <v>6258</v>
      </c>
      <c r="P26" s="73">
        <v>16846</v>
      </c>
      <c r="Q26" s="76">
        <v>1615</v>
      </c>
      <c r="R26" s="74">
        <f>SUM(N26:Q26)</f>
        <v>27978</v>
      </c>
      <c r="S26" s="75">
        <v>5226</v>
      </c>
      <c r="T26" s="77">
        <v>11492</v>
      </c>
      <c r="U26" s="78">
        <f>11453+36</f>
        <v>11489</v>
      </c>
      <c r="V26" s="74">
        <f>SUM(S26:U26)</f>
        <v>28207</v>
      </c>
      <c r="W26" s="56">
        <v>6406</v>
      </c>
      <c r="X26" s="55">
        <v>3210</v>
      </c>
      <c r="Y26" s="78">
        <v>5965</v>
      </c>
      <c r="Z26" s="74">
        <f>SUM(W26:Y26)</f>
        <v>15581</v>
      </c>
      <c r="AA26" s="79">
        <v>1101</v>
      </c>
      <c r="AB26" s="78">
        <v>1341</v>
      </c>
      <c r="AC26" s="74">
        <f t="shared" si="0"/>
        <v>2442</v>
      </c>
      <c r="AD26" s="79">
        <v>2218</v>
      </c>
      <c r="AE26" s="54">
        <v>222</v>
      </c>
      <c r="AF26" s="138">
        <v>836</v>
      </c>
      <c r="AG26" s="52">
        <f t="shared" si="4"/>
        <v>3276</v>
      </c>
      <c r="AH26" s="220">
        <v>396</v>
      </c>
      <c r="AI26" s="203">
        <v>1398</v>
      </c>
      <c r="AJ26" s="200"/>
      <c r="AK26" s="51">
        <v>1123</v>
      </c>
      <c r="AL26" s="52">
        <f t="shared" si="5"/>
        <v>2917</v>
      </c>
      <c r="AM26" s="235">
        <v>1916</v>
      </c>
      <c r="AN26" s="243"/>
      <c r="AO26" s="243"/>
      <c r="AP26" s="243"/>
      <c r="AQ26" s="52">
        <f t="shared" si="6"/>
        <v>1916</v>
      </c>
      <c r="AR26" s="224">
        <f t="shared" si="7"/>
        <v>82317</v>
      </c>
      <c r="AV26" s="2"/>
    </row>
    <row r="27" spans="1:48" s="5" customFormat="1" ht="36.75" customHeight="1">
      <c r="A27" s="12" t="s">
        <v>80</v>
      </c>
      <c r="B27" s="33">
        <f t="shared" si="1"/>
        <v>199572</v>
      </c>
      <c r="C27" s="80"/>
      <c r="D27" s="81"/>
      <c r="E27" s="57" t="s">
        <v>22</v>
      </c>
      <c r="F27" s="58" t="s">
        <v>25</v>
      </c>
      <c r="G27" s="59" t="s">
        <v>25</v>
      </c>
      <c r="H27" s="60" t="s">
        <v>25</v>
      </c>
      <c r="I27" s="61" t="s">
        <v>25</v>
      </c>
      <c r="J27" s="62" t="s">
        <v>25</v>
      </c>
      <c r="K27" s="60" t="s">
        <v>25</v>
      </c>
      <c r="L27" s="63" t="s">
        <v>25</v>
      </c>
      <c r="M27" s="61" t="s">
        <v>25</v>
      </c>
      <c r="N27" s="62" t="s">
        <v>25</v>
      </c>
      <c r="O27" s="60" t="s">
        <v>25</v>
      </c>
      <c r="P27" s="60" t="s">
        <v>25</v>
      </c>
      <c r="Q27" s="63" t="s">
        <v>25</v>
      </c>
      <c r="R27" s="61" t="s">
        <v>25</v>
      </c>
      <c r="S27" s="62" t="s">
        <v>25</v>
      </c>
      <c r="T27" s="60" t="s">
        <v>25</v>
      </c>
      <c r="U27" s="63" t="s">
        <v>25</v>
      </c>
      <c r="V27" s="61" t="s">
        <v>25</v>
      </c>
      <c r="W27" s="82" t="s">
        <v>25</v>
      </c>
      <c r="X27" s="60" t="s">
        <v>25</v>
      </c>
      <c r="Y27" s="63" t="s">
        <v>25</v>
      </c>
      <c r="Z27" s="61" t="s">
        <v>25</v>
      </c>
      <c r="AA27" s="82" t="s">
        <v>22</v>
      </c>
      <c r="AB27" s="63">
        <v>53077</v>
      </c>
      <c r="AC27" s="61">
        <f t="shared" si="0"/>
        <v>53077</v>
      </c>
      <c r="AD27" s="40">
        <v>3578</v>
      </c>
      <c r="AE27" s="69">
        <v>1176</v>
      </c>
      <c r="AF27" s="137">
        <v>101960</v>
      </c>
      <c r="AG27" s="215">
        <f t="shared" si="4"/>
        <v>106714</v>
      </c>
      <c r="AH27" s="219">
        <v>6542</v>
      </c>
      <c r="AI27" s="201">
        <v>25410</v>
      </c>
      <c r="AJ27" s="202"/>
      <c r="AK27" s="207">
        <v>4445</v>
      </c>
      <c r="AL27" s="215">
        <f t="shared" si="5"/>
        <v>36397</v>
      </c>
      <c r="AM27" s="234">
        <v>3384</v>
      </c>
      <c r="AN27" s="242"/>
      <c r="AO27" s="242"/>
      <c r="AP27" s="242"/>
      <c r="AQ27" s="215">
        <f t="shared" si="6"/>
        <v>3384</v>
      </c>
      <c r="AR27" s="223">
        <f t="shared" si="7"/>
        <v>199572</v>
      </c>
      <c r="AV27" s="2"/>
    </row>
    <row r="28" spans="1:48" s="4" customFormat="1" ht="36.75" customHeight="1">
      <c r="A28" s="9" t="s">
        <v>9</v>
      </c>
      <c r="B28" s="47">
        <f t="shared" si="1"/>
        <v>107289</v>
      </c>
      <c r="C28" s="80"/>
      <c r="D28" s="81"/>
      <c r="E28" s="70" t="s">
        <v>22</v>
      </c>
      <c r="F28" s="71">
        <f>SUM(E28)</f>
        <v>0</v>
      </c>
      <c r="G28" s="72" t="s">
        <v>22</v>
      </c>
      <c r="H28" s="73" t="s">
        <v>22</v>
      </c>
      <c r="I28" s="74">
        <f>SUM(G28:H28)</f>
        <v>0</v>
      </c>
      <c r="J28" s="75" t="s">
        <v>22</v>
      </c>
      <c r="K28" s="73" t="s">
        <v>22</v>
      </c>
      <c r="L28" s="76" t="s">
        <v>22</v>
      </c>
      <c r="M28" s="74">
        <f>SUM(J28:L28)</f>
        <v>0</v>
      </c>
      <c r="N28" s="79">
        <v>0</v>
      </c>
      <c r="O28" s="83">
        <v>15184</v>
      </c>
      <c r="P28" s="83">
        <v>6742</v>
      </c>
      <c r="Q28" s="78">
        <v>2249</v>
      </c>
      <c r="R28" s="74">
        <f>SUM(N28:Q28)</f>
        <v>24175</v>
      </c>
      <c r="S28" s="79">
        <v>5570</v>
      </c>
      <c r="T28" s="83">
        <v>38593</v>
      </c>
      <c r="U28" s="78">
        <v>4603</v>
      </c>
      <c r="V28" s="74">
        <f>SUM(S28:U28)</f>
        <v>48766</v>
      </c>
      <c r="W28" s="56">
        <v>17237</v>
      </c>
      <c r="X28" s="55">
        <v>15629</v>
      </c>
      <c r="Y28" s="78">
        <v>0</v>
      </c>
      <c r="Z28" s="74">
        <f>SUM(W28:Y28)</f>
        <v>32866</v>
      </c>
      <c r="AA28" s="79">
        <v>0</v>
      </c>
      <c r="AB28" s="78"/>
      <c r="AC28" s="74">
        <f t="shared" si="0"/>
        <v>0</v>
      </c>
      <c r="AD28" s="79">
        <v>0</v>
      </c>
      <c r="AE28" s="54">
        <v>870</v>
      </c>
      <c r="AF28" s="138">
        <v>191</v>
      </c>
      <c r="AG28" s="52">
        <f t="shared" si="4"/>
        <v>1061</v>
      </c>
      <c r="AH28" s="220">
        <v>14</v>
      </c>
      <c r="AI28" s="203">
        <v>333</v>
      </c>
      <c r="AJ28" s="200"/>
      <c r="AK28" s="51">
        <v>17</v>
      </c>
      <c r="AL28" s="52">
        <f t="shared" si="5"/>
        <v>364</v>
      </c>
      <c r="AM28" s="235">
        <v>57</v>
      </c>
      <c r="AN28" s="243"/>
      <c r="AO28" s="243"/>
      <c r="AP28" s="243"/>
      <c r="AQ28" s="52">
        <f t="shared" si="6"/>
        <v>57</v>
      </c>
      <c r="AR28" s="224">
        <f t="shared" si="7"/>
        <v>107289</v>
      </c>
      <c r="AV28" s="2"/>
    </row>
    <row r="29" spans="1:48" s="3" customFormat="1" ht="36.75" customHeight="1" thickBot="1">
      <c r="A29" s="13" t="s">
        <v>66</v>
      </c>
      <c r="B29" s="33">
        <f>AR29</f>
        <v>10086</v>
      </c>
      <c r="C29" s="84"/>
      <c r="D29" s="85"/>
      <c r="E29" s="86" t="s">
        <v>22</v>
      </c>
      <c r="F29" s="87">
        <f>SUM(E29)</f>
        <v>0</v>
      </c>
      <c r="G29" s="88">
        <v>7425</v>
      </c>
      <c r="H29" s="89" t="s">
        <v>22</v>
      </c>
      <c r="I29" s="90">
        <f>SUM(G29:H29)</f>
        <v>7425</v>
      </c>
      <c r="J29" s="91" t="s">
        <v>22</v>
      </c>
      <c r="K29" s="89" t="s">
        <v>22</v>
      </c>
      <c r="L29" s="92" t="s">
        <v>22</v>
      </c>
      <c r="M29" s="90">
        <f>SUM(J29:L29)</f>
        <v>0</v>
      </c>
      <c r="N29" s="91" t="s">
        <v>22</v>
      </c>
      <c r="O29" s="89" t="s">
        <v>22</v>
      </c>
      <c r="P29" s="89" t="s">
        <v>22</v>
      </c>
      <c r="Q29" s="92" t="s">
        <v>22</v>
      </c>
      <c r="R29" s="90">
        <f>SUM(N29:Q29)</f>
        <v>0</v>
      </c>
      <c r="S29" s="91" t="s">
        <v>22</v>
      </c>
      <c r="T29" s="93">
        <v>0</v>
      </c>
      <c r="U29" s="94">
        <v>0</v>
      </c>
      <c r="V29" s="90">
        <f>SUM(S29:U29)</f>
        <v>0</v>
      </c>
      <c r="W29" s="95">
        <v>0</v>
      </c>
      <c r="X29" s="96">
        <v>533</v>
      </c>
      <c r="Y29" s="94">
        <v>0</v>
      </c>
      <c r="Z29" s="90">
        <f>SUM(W29:Y29)</f>
        <v>533</v>
      </c>
      <c r="AA29" s="97">
        <v>0</v>
      </c>
      <c r="AB29" s="92">
        <v>1513</v>
      </c>
      <c r="AC29" s="61">
        <f t="shared" si="0"/>
        <v>1513</v>
      </c>
      <c r="AD29" s="98">
        <v>36</v>
      </c>
      <c r="AE29" s="99">
        <v>0</v>
      </c>
      <c r="AF29" s="139">
        <v>0</v>
      </c>
      <c r="AG29" s="215">
        <f t="shared" si="4"/>
        <v>36</v>
      </c>
      <c r="AH29" s="88">
        <v>516</v>
      </c>
      <c r="AI29" s="204"/>
      <c r="AJ29" s="205"/>
      <c r="AK29" s="208"/>
      <c r="AL29" s="215">
        <f>AH29+AI29+AJ29+AK29</f>
        <v>516</v>
      </c>
      <c r="AM29" s="236">
        <v>0</v>
      </c>
      <c r="AN29" s="244"/>
      <c r="AO29" s="244">
        <v>63</v>
      </c>
      <c r="AP29" s="244"/>
      <c r="AQ29" s="215">
        <f t="shared" si="6"/>
        <v>63</v>
      </c>
      <c r="AR29" s="223">
        <f t="shared" si="7"/>
        <v>10086</v>
      </c>
      <c r="AV29" s="2"/>
    </row>
    <row r="30" spans="1:48" s="3" customFormat="1" ht="38.25" customHeight="1" thickBot="1">
      <c r="A30" s="231" t="s">
        <v>67</v>
      </c>
      <c r="B30" s="100">
        <f>AR30</f>
        <v>2116018</v>
      </c>
      <c r="C30" s="101">
        <f>SUM(C5:C20)</f>
        <v>1327610</v>
      </c>
      <c r="D30" s="102">
        <f>C30/B30</f>
        <v>0.6274095967047539</v>
      </c>
      <c r="E30" s="103">
        <f aca="true" t="shared" si="14" ref="E30:V30">SUM(E5:E29)</f>
        <v>19601</v>
      </c>
      <c r="F30" s="140">
        <f t="shared" si="14"/>
        <v>19601</v>
      </c>
      <c r="G30" s="104">
        <f t="shared" si="14"/>
        <v>33083</v>
      </c>
      <c r="H30" s="105">
        <f t="shared" si="14"/>
        <v>75550</v>
      </c>
      <c r="I30" s="140">
        <f t="shared" si="14"/>
        <v>108633</v>
      </c>
      <c r="J30" s="105">
        <f t="shared" si="14"/>
        <v>41471</v>
      </c>
      <c r="K30" s="106">
        <f t="shared" si="14"/>
        <v>1382631</v>
      </c>
      <c r="L30" s="107">
        <f t="shared" si="14"/>
        <v>37772</v>
      </c>
      <c r="M30" s="148">
        <f t="shared" si="14"/>
        <v>137829</v>
      </c>
      <c r="N30" s="105">
        <f t="shared" si="14"/>
        <v>34966</v>
      </c>
      <c r="O30" s="106">
        <f t="shared" si="14"/>
        <v>107924</v>
      </c>
      <c r="P30" s="106">
        <f t="shared" si="14"/>
        <v>80663</v>
      </c>
      <c r="Q30" s="108">
        <f t="shared" si="14"/>
        <v>36294</v>
      </c>
      <c r="R30" s="145">
        <f t="shared" si="14"/>
        <v>259847</v>
      </c>
      <c r="S30" s="105">
        <f t="shared" si="14"/>
        <v>85695</v>
      </c>
      <c r="T30" s="109">
        <f t="shared" si="14"/>
        <v>92562</v>
      </c>
      <c r="U30" s="107">
        <f t="shared" si="14"/>
        <v>238690</v>
      </c>
      <c r="V30" s="140">
        <f t="shared" si="14"/>
        <v>416947</v>
      </c>
      <c r="W30" s="103">
        <f>SUM(W6:W29)</f>
        <v>98982</v>
      </c>
      <c r="X30" s="106">
        <f aca="true" t="shared" si="15" ref="X30:AE30">SUM(X5:X29)</f>
        <v>76989</v>
      </c>
      <c r="Y30" s="107">
        <f t="shared" si="15"/>
        <v>58741</v>
      </c>
      <c r="Z30" s="140">
        <f t="shared" si="15"/>
        <v>239300</v>
      </c>
      <c r="AA30" s="105">
        <f t="shared" si="15"/>
        <v>117307</v>
      </c>
      <c r="AB30" s="107">
        <f t="shared" si="15"/>
        <v>127644</v>
      </c>
      <c r="AC30" s="140">
        <f>SUM(AC5:AC29)</f>
        <v>244951</v>
      </c>
      <c r="AD30" s="105">
        <f t="shared" si="15"/>
        <v>42843</v>
      </c>
      <c r="AE30" s="107">
        <f t="shared" si="15"/>
        <v>42753</v>
      </c>
      <c r="AF30" s="103">
        <f aca="true" t="shared" si="16" ref="AF30:AK30">SUM(AF5:AF29)</f>
        <v>152297</v>
      </c>
      <c r="AG30" s="140">
        <f t="shared" si="16"/>
        <v>237893</v>
      </c>
      <c r="AH30" s="221">
        <f t="shared" si="16"/>
        <v>93631</v>
      </c>
      <c r="AI30" s="206">
        <f t="shared" si="16"/>
        <v>74796</v>
      </c>
      <c r="AJ30" s="206">
        <f t="shared" si="16"/>
        <v>66032</v>
      </c>
      <c r="AK30" s="209">
        <f t="shared" si="16"/>
        <v>62179</v>
      </c>
      <c r="AL30" s="140">
        <f>SUM(AL5:AL29)</f>
        <v>296638</v>
      </c>
      <c r="AM30" s="228">
        <f>SUM(AM5:AM29)</f>
        <v>99202</v>
      </c>
      <c r="AN30" s="245">
        <f>SUM(AN5:AN29)</f>
        <v>27597</v>
      </c>
      <c r="AO30" s="245">
        <f>SUM(AO5:AO29)</f>
        <v>19925</v>
      </c>
      <c r="AP30" s="254">
        <f>SUM(AP5:AP29)</f>
        <v>7655</v>
      </c>
      <c r="AQ30" s="140">
        <f t="shared" si="6"/>
        <v>154379</v>
      </c>
      <c r="AR30" s="230">
        <f t="shared" si="7"/>
        <v>2116018</v>
      </c>
      <c r="AV30" s="2"/>
    </row>
    <row r="31" spans="1:48" s="3" customFormat="1" ht="38.25" customHeight="1" hidden="1" thickBot="1">
      <c r="A31" s="14" t="s">
        <v>5</v>
      </c>
      <c r="B31" s="110">
        <f>AC31+Z31+V31+R31+M31+I31+F31</f>
        <v>1427108</v>
      </c>
      <c r="C31" s="111"/>
      <c r="D31" s="112"/>
      <c r="E31" s="113">
        <f>SUM(E30)</f>
        <v>19601</v>
      </c>
      <c r="F31" s="149">
        <v>19601</v>
      </c>
      <c r="G31" s="114"/>
      <c r="H31" s="115">
        <f>SUM(G30:H30)</f>
        <v>108633</v>
      </c>
      <c r="I31" s="149">
        <v>108633</v>
      </c>
      <c r="J31" s="114"/>
      <c r="K31" s="115"/>
      <c r="L31" s="115">
        <f>SUM(J30:L30)</f>
        <v>1461874</v>
      </c>
      <c r="M31" s="146">
        <v>137829</v>
      </c>
      <c r="N31" s="114"/>
      <c r="O31" s="116"/>
      <c r="P31" s="116"/>
      <c r="Q31" s="117">
        <f>SUM(N30:Q30)</f>
        <v>259847</v>
      </c>
      <c r="R31" s="146">
        <v>259847</v>
      </c>
      <c r="S31" s="118"/>
      <c r="T31" s="119"/>
      <c r="U31" s="120">
        <f>SUM(S30:U30)</f>
        <v>416947</v>
      </c>
      <c r="V31" s="143">
        <v>416947</v>
      </c>
      <c r="W31" s="369">
        <f>SUM(W30:Y30)</f>
        <v>234712</v>
      </c>
      <c r="X31" s="370"/>
      <c r="Y31" s="371"/>
      <c r="Z31" s="143">
        <v>239300</v>
      </c>
      <c r="AA31" s="372"/>
      <c r="AB31" s="375"/>
      <c r="AC31" s="141">
        <v>244951</v>
      </c>
      <c r="AD31" s="121"/>
      <c r="AE31" s="122"/>
      <c r="AF31" s="122"/>
      <c r="AG31" s="146"/>
      <c r="AH31" s="222"/>
      <c r="AI31" s="198"/>
      <c r="AJ31" s="141"/>
      <c r="AK31" s="198"/>
      <c r="AL31" s="149"/>
      <c r="AM31" s="229"/>
      <c r="AN31" s="227"/>
      <c r="AO31" s="227"/>
      <c r="AP31" s="227"/>
      <c r="AQ31" s="227"/>
      <c r="AR31" s="225">
        <f>BS31+BP31+BL31+BH31+BC31+AY31+AV31</f>
        <v>0</v>
      </c>
      <c r="AV31" s="2"/>
    </row>
    <row r="32" spans="1:48" s="3" customFormat="1" ht="38.25" customHeight="1" thickBot="1">
      <c r="A32" s="14" t="s">
        <v>73</v>
      </c>
      <c r="B32" s="123">
        <f>AR32</f>
        <v>1912000</v>
      </c>
      <c r="C32" s="124"/>
      <c r="D32" s="125"/>
      <c r="E32" s="113">
        <v>129000</v>
      </c>
      <c r="F32" s="150">
        <v>129000</v>
      </c>
      <c r="G32" s="372">
        <v>103000</v>
      </c>
      <c r="H32" s="373"/>
      <c r="I32" s="150">
        <v>103000</v>
      </c>
      <c r="J32" s="372">
        <v>242000</v>
      </c>
      <c r="K32" s="377"/>
      <c r="L32" s="373"/>
      <c r="M32" s="147">
        <v>242000</v>
      </c>
      <c r="N32" s="369">
        <v>232000</v>
      </c>
      <c r="O32" s="370"/>
      <c r="P32" s="370"/>
      <c r="Q32" s="374"/>
      <c r="R32" s="147">
        <v>232000</v>
      </c>
      <c r="S32" s="369">
        <v>405000</v>
      </c>
      <c r="T32" s="370"/>
      <c r="U32" s="374"/>
      <c r="V32" s="144">
        <v>405000</v>
      </c>
      <c r="W32" s="369">
        <v>169000</v>
      </c>
      <c r="X32" s="370"/>
      <c r="Y32" s="371"/>
      <c r="Z32" s="147">
        <v>169000</v>
      </c>
      <c r="AA32" s="372">
        <v>265000</v>
      </c>
      <c r="AB32" s="373"/>
      <c r="AC32" s="142">
        <v>265000</v>
      </c>
      <c r="AD32" s="381">
        <v>250000</v>
      </c>
      <c r="AE32" s="382"/>
      <c r="AF32" s="383"/>
      <c r="AG32" s="216">
        <v>250000</v>
      </c>
      <c r="AH32" s="378">
        <v>340000</v>
      </c>
      <c r="AI32" s="379"/>
      <c r="AJ32" s="379"/>
      <c r="AK32" s="380"/>
      <c r="AL32" s="147"/>
      <c r="AM32" s="378">
        <v>117000</v>
      </c>
      <c r="AN32" s="379"/>
      <c r="AO32" s="379"/>
      <c r="AP32" s="380"/>
      <c r="AQ32" s="250"/>
      <c r="AR32" s="226">
        <f>AC32+Z32+V32+R32+M32+I32+F32+AG32+AL32+AM32</f>
        <v>1912000</v>
      </c>
      <c r="AV32" s="2"/>
    </row>
    <row r="33" spans="3:48" ht="3.75" customHeight="1">
      <c r="C33" s="126"/>
      <c r="AV33" s="2"/>
    </row>
    <row r="34" spans="1:48" ht="22.5" customHeight="1" hidden="1">
      <c r="A34" s="210" t="s">
        <v>56</v>
      </c>
      <c r="B34" s="128"/>
      <c r="C34" s="128"/>
      <c r="D34" s="128"/>
      <c r="E34" s="128"/>
      <c r="F34" s="212">
        <v>129000</v>
      </c>
      <c r="G34" s="7"/>
      <c r="H34" s="7"/>
      <c r="I34" s="212">
        <v>103000</v>
      </c>
      <c r="J34" s="7"/>
      <c r="K34" s="7"/>
      <c r="L34" s="7"/>
      <c r="M34" s="212">
        <v>242000</v>
      </c>
      <c r="N34" s="7"/>
      <c r="O34" s="7"/>
      <c r="P34" s="7"/>
      <c r="Q34" s="7"/>
      <c r="R34" s="212">
        <v>232000</v>
      </c>
      <c r="S34" s="131"/>
      <c r="T34" s="131"/>
      <c r="U34" s="131"/>
      <c r="V34" s="212">
        <v>405000</v>
      </c>
      <c r="W34" s="131"/>
      <c r="X34" s="131"/>
      <c r="Y34" s="131"/>
      <c r="Z34" s="212">
        <v>169324</v>
      </c>
      <c r="AA34" s="7"/>
      <c r="AB34" s="7"/>
      <c r="AC34" s="212">
        <v>265154</v>
      </c>
      <c r="AD34" s="131"/>
      <c r="AE34" s="131"/>
      <c r="AF34" s="131"/>
      <c r="AG34" s="212">
        <v>249142</v>
      </c>
      <c r="AH34" s="131"/>
      <c r="AI34" s="131"/>
      <c r="AJ34" s="131"/>
      <c r="AK34" s="131"/>
      <c r="AL34" s="212">
        <v>338640</v>
      </c>
      <c r="AM34" s="131"/>
      <c r="AN34" s="131"/>
      <c r="AO34" s="131"/>
      <c r="AP34" s="131"/>
      <c r="AQ34" s="131"/>
      <c r="AR34" s="212">
        <f>F34+I34+M34+R34+V34+Z34+AC34+AL34+AG34</f>
        <v>2133260</v>
      </c>
      <c r="AV34" s="2"/>
    </row>
    <row r="35" spans="1:44" s="2" customFormat="1" ht="18.75">
      <c r="A35" s="210" t="s">
        <v>55</v>
      </c>
      <c r="B35" s="128"/>
      <c r="C35" s="128"/>
      <c r="D35" s="128"/>
      <c r="E35" s="128"/>
      <c r="F35" s="212">
        <v>129325</v>
      </c>
      <c r="G35" s="7"/>
      <c r="H35" s="7"/>
      <c r="I35" s="212">
        <v>103035</v>
      </c>
      <c r="J35" s="7"/>
      <c r="K35" s="7"/>
      <c r="L35" s="7"/>
      <c r="M35" s="212">
        <v>242028</v>
      </c>
      <c r="N35" s="7"/>
      <c r="O35" s="7"/>
      <c r="P35" s="7"/>
      <c r="Q35" s="7"/>
      <c r="R35" s="212">
        <v>232027</v>
      </c>
      <c r="S35" s="131"/>
      <c r="T35" s="131"/>
      <c r="U35" s="131"/>
      <c r="V35" s="212">
        <v>407155</v>
      </c>
      <c r="W35" s="131"/>
      <c r="X35" s="131"/>
      <c r="Y35" s="131"/>
      <c r="Z35" s="212">
        <v>175933</v>
      </c>
      <c r="AA35" s="7"/>
      <c r="AB35" s="7"/>
      <c r="AC35" s="212">
        <v>272782</v>
      </c>
      <c r="AD35" s="131"/>
      <c r="AE35" s="131"/>
      <c r="AF35" s="131"/>
      <c r="AG35" s="212">
        <v>276502</v>
      </c>
      <c r="AH35" s="363"/>
      <c r="AI35" s="364"/>
      <c r="AJ35" s="364"/>
      <c r="AK35" s="365"/>
      <c r="AL35" s="212">
        <v>341903</v>
      </c>
      <c r="AM35" s="212"/>
      <c r="AN35" s="212"/>
      <c r="AO35" s="212"/>
      <c r="AP35" s="212"/>
      <c r="AQ35" s="212"/>
      <c r="AR35" s="212">
        <f>F35+I35+M35+R35+V35+Z35+AC35+AG35+AL35</f>
        <v>2180690</v>
      </c>
    </row>
    <row r="36" spans="1:44" s="2" customFormat="1" ht="18.75">
      <c r="A36" s="210" t="s">
        <v>57</v>
      </c>
      <c r="B36" s="128"/>
      <c r="C36" s="128"/>
      <c r="D36" s="128"/>
      <c r="E36" s="128"/>
      <c r="F36" s="212">
        <f>F35-F32</f>
        <v>325</v>
      </c>
      <c r="G36" s="7"/>
      <c r="H36" s="7"/>
      <c r="I36" s="212">
        <f>I35-I32</f>
        <v>35</v>
      </c>
      <c r="J36" s="7"/>
      <c r="K36" s="7"/>
      <c r="L36" s="7"/>
      <c r="M36" s="212">
        <f>M35-M32</f>
        <v>28</v>
      </c>
      <c r="N36" s="7"/>
      <c r="O36" s="7"/>
      <c r="P36" s="7"/>
      <c r="Q36" s="7"/>
      <c r="R36" s="212">
        <f>R35-R32</f>
        <v>27</v>
      </c>
      <c r="S36" s="213"/>
      <c r="T36" s="213"/>
      <c r="U36" s="213"/>
      <c r="V36" s="212">
        <f>V35-V32</f>
        <v>2155</v>
      </c>
      <c r="W36" s="213"/>
      <c r="X36" s="213"/>
      <c r="Y36" s="213"/>
      <c r="Z36" s="212">
        <f>Z35-Z32</f>
        <v>6933</v>
      </c>
      <c r="AA36" s="214"/>
      <c r="AB36" s="214"/>
      <c r="AC36" s="212">
        <f>AC35-AC32</f>
        <v>7782</v>
      </c>
      <c r="AD36" s="213"/>
      <c r="AE36" s="213"/>
      <c r="AF36" s="213"/>
      <c r="AG36" s="212">
        <f>AG35-AG32</f>
        <v>26502</v>
      </c>
      <c r="AH36" s="366"/>
      <c r="AI36" s="367"/>
      <c r="AJ36" s="367"/>
      <c r="AK36" s="368"/>
      <c r="AL36" s="212">
        <f>AL35-AL32</f>
        <v>341903</v>
      </c>
      <c r="AM36" s="212"/>
      <c r="AN36" s="212"/>
      <c r="AO36" s="212"/>
      <c r="AP36" s="212"/>
      <c r="AQ36" s="212"/>
      <c r="AR36" s="212">
        <f>F36+I36+M36+R36+V36+Z36+AC36+AG36+AL36</f>
        <v>385690</v>
      </c>
    </row>
    <row r="37" spans="3:48" ht="18" thickBot="1">
      <c r="C37" s="127"/>
      <c r="AL37" s="2"/>
      <c r="AR37" s="130"/>
      <c r="AV37" s="2"/>
    </row>
    <row r="38" spans="1:48" ht="17.25">
      <c r="A38" s="341" t="s">
        <v>2</v>
      </c>
      <c r="B38" s="341" t="s">
        <v>3</v>
      </c>
      <c r="C38" s="352" t="s">
        <v>26</v>
      </c>
      <c r="D38" s="19"/>
      <c r="E38" s="327" t="s">
        <v>13</v>
      </c>
      <c r="F38" s="329"/>
      <c r="G38" s="356" t="s">
        <v>19</v>
      </c>
      <c r="H38" s="357"/>
      <c r="I38" s="358"/>
      <c r="J38" s="350" t="s">
        <v>14</v>
      </c>
      <c r="K38" s="328"/>
      <c r="L38" s="328"/>
      <c r="M38" s="329"/>
      <c r="N38" s="350" t="s">
        <v>15</v>
      </c>
      <c r="O38" s="328"/>
      <c r="P38" s="328"/>
      <c r="Q38" s="328"/>
      <c r="R38" s="329"/>
      <c r="S38" s="350" t="s">
        <v>16</v>
      </c>
      <c r="T38" s="328"/>
      <c r="U38" s="328"/>
      <c r="V38" s="329"/>
      <c r="W38" s="350" t="s">
        <v>17</v>
      </c>
      <c r="X38" s="328"/>
      <c r="Y38" s="328"/>
      <c r="Z38" s="329"/>
      <c r="AA38" s="350" t="s">
        <v>18</v>
      </c>
      <c r="AB38" s="328"/>
      <c r="AC38" s="329"/>
      <c r="AD38" s="350" t="s">
        <v>27</v>
      </c>
      <c r="AE38" s="328"/>
      <c r="AF38" s="328"/>
      <c r="AG38" s="355"/>
      <c r="AH38" s="327" t="s">
        <v>49</v>
      </c>
      <c r="AI38" s="328"/>
      <c r="AJ38" s="328"/>
      <c r="AK38" s="328"/>
      <c r="AL38" s="355"/>
      <c r="AM38" s="327" t="s">
        <v>59</v>
      </c>
      <c r="AN38" s="328"/>
      <c r="AO38" s="328"/>
      <c r="AP38" s="355"/>
      <c r="AQ38" s="249"/>
      <c r="AR38" s="341" t="s">
        <v>3</v>
      </c>
      <c r="AV38" s="2"/>
    </row>
    <row r="39" spans="1:48" ht="17.25">
      <c r="A39" s="342"/>
      <c r="B39" s="342"/>
      <c r="C39" s="353"/>
      <c r="D39" s="20" t="s">
        <v>36</v>
      </c>
      <c r="E39" s="333" t="s">
        <v>20</v>
      </c>
      <c r="F39" s="334"/>
      <c r="G39" s="335" t="s">
        <v>38</v>
      </c>
      <c r="H39" s="336"/>
      <c r="I39" s="337"/>
      <c r="J39" s="338" t="s">
        <v>39</v>
      </c>
      <c r="K39" s="339"/>
      <c r="L39" s="339"/>
      <c r="M39" s="334"/>
      <c r="N39" s="338" t="s">
        <v>40</v>
      </c>
      <c r="O39" s="339"/>
      <c r="P39" s="339"/>
      <c r="Q39" s="339"/>
      <c r="R39" s="334"/>
      <c r="S39" s="338" t="s">
        <v>41</v>
      </c>
      <c r="T39" s="339"/>
      <c r="U39" s="339"/>
      <c r="V39" s="334"/>
      <c r="W39" s="338" t="s">
        <v>42</v>
      </c>
      <c r="X39" s="339"/>
      <c r="Y39" s="339"/>
      <c r="Z39" s="334"/>
      <c r="AA39" s="338" t="s">
        <v>24</v>
      </c>
      <c r="AB39" s="339"/>
      <c r="AC39" s="334"/>
      <c r="AD39" s="21" t="s">
        <v>28</v>
      </c>
      <c r="AE39" s="22" t="s">
        <v>29</v>
      </c>
      <c r="AF39" s="21" t="s">
        <v>45</v>
      </c>
      <c r="AG39" s="23" t="s">
        <v>46</v>
      </c>
      <c r="AH39" s="192" t="s">
        <v>50</v>
      </c>
      <c r="AI39" s="196" t="s">
        <v>61</v>
      </c>
      <c r="AJ39" s="22"/>
      <c r="AK39" s="21" t="s">
        <v>54</v>
      </c>
      <c r="AL39" s="23" t="s">
        <v>53</v>
      </c>
      <c r="AM39" s="192" t="s">
        <v>58</v>
      </c>
      <c r="AN39" s="237" t="s">
        <v>60</v>
      </c>
      <c r="AO39" s="237" t="s">
        <v>62</v>
      </c>
      <c r="AP39" s="237" t="s">
        <v>63</v>
      </c>
      <c r="AQ39" s="237"/>
      <c r="AR39" s="342"/>
      <c r="AV39" s="2"/>
    </row>
    <row r="40" spans="1:48" ht="18" thickBot="1">
      <c r="A40" s="351"/>
      <c r="B40" s="343"/>
      <c r="C40" s="354"/>
      <c r="D40" s="24"/>
      <c r="E40" s="25"/>
      <c r="F40" s="16" t="s">
        <v>4</v>
      </c>
      <c r="G40" s="26">
        <v>36739</v>
      </c>
      <c r="H40" s="27">
        <v>36923</v>
      </c>
      <c r="I40" s="6" t="s">
        <v>4</v>
      </c>
      <c r="J40" s="28">
        <v>37073</v>
      </c>
      <c r="K40" s="29">
        <v>37196</v>
      </c>
      <c r="L40" s="30">
        <v>37288</v>
      </c>
      <c r="M40" s="15" t="s">
        <v>4</v>
      </c>
      <c r="N40" s="15">
        <v>37377</v>
      </c>
      <c r="O40" s="15">
        <v>37500</v>
      </c>
      <c r="P40" s="15">
        <v>37591</v>
      </c>
      <c r="Q40" s="15">
        <v>37681</v>
      </c>
      <c r="R40" s="15" t="s">
        <v>4</v>
      </c>
      <c r="S40" s="15">
        <v>37773</v>
      </c>
      <c r="T40" s="15">
        <v>37926</v>
      </c>
      <c r="U40" s="15">
        <v>38047</v>
      </c>
      <c r="V40" s="15" t="s">
        <v>4</v>
      </c>
      <c r="W40" s="16">
        <v>38139</v>
      </c>
      <c r="X40" s="15">
        <v>38322</v>
      </c>
      <c r="Y40" s="15">
        <v>38412</v>
      </c>
      <c r="Z40" s="15" t="s">
        <v>4</v>
      </c>
      <c r="AA40" s="15">
        <v>38504</v>
      </c>
      <c r="AB40" s="15">
        <v>38718</v>
      </c>
      <c r="AC40" s="15" t="s">
        <v>4</v>
      </c>
      <c r="AD40" s="6">
        <v>38808</v>
      </c>
      <c r="AE40" s="31">
        <v>38991</v>
      </c>
      <c r="AF40" s="136">
        <v>39142</v>
      </c>
      <c r="AG40" s="32" t="s">
        <v>37</v>
      </c>
      <c r="AH40" s="193">
        <v>39264</v>
      </c>
      <c r="AI40" s="197">
        <v>39417</v>
      </c>
      <c r="AJ40" s="31"/>
      <c r="AK40" s="136">
        <v>39508</v>
      </c>
      <c r="AL40" s="32" t="s">
        <v>37</v>
      </c>
      <c r="AM40" s="193">
        <v>39600</v>
      </c>
      <c r="AN40" s="16">
        <v>39630</v>
      </c>
      <c r="AO40" s="16">
        <v>39692</v>
      </c>
      <c r="AP40" s="16">
        <v>39692</v>
      </c>
      <c r="AQ40" s="16"/>
      <c r="AR40" s="343"/>
      <c r="AV40" s="2"/>
    </row>
    <row r="41" spans="1:48" ht="18.75">
      <c r="A41" s="10" t="s">
        <v>47</v>
      </c>
      <c r="B41" s="47">
        <f>AR41</f>
        <v>131343</v>
      </c>
      <c r="C41" s="34">
        <f>B41</f>
        <v>131343</v>
      </c>
      <c r="D41" s="134">
        <f>C41/$B$30</f>
        <v>0.062070833045843654</v>
      </c>
      <c r="E41" s="70">
        <v>3421</v>
      </c>
      <c r="F41" s="71">
        <f>SUM(E41)</f>
        <v>3421</v>
      </c>
      <c r="G41" s="72">
        <v>5055</v>
      </c>
      <c r="H41" s="73">
        <v>808</v>
      </c>
      <c r="I41" s="74">
        <f>SUM(G41:H41)</f>
        <v>5863</v>
      </c>
      <c r="J41" s="75">
        <v>5375</v>
      </c>
      <c r="K41" s="73">
        <v>24601</v>
      </c>
      <c r="L41" s="76">
        <v>5024</v>
      </c>
      <c r="M41" s="74">
        <f>SUM(J41:L41)</f>
        <v>35000</v>
      </c>
      <c r="N41" s="75">
        <v>5725</v>
      </c>
      <c r="O41" s="73">
        <v>50603</v>
      </c>
      <c r="P41" s="73">
        <v>18290</v>
      </c>
      <c r="Q41" s="76">
        <v>4023</v>
      </c>
      <c r="R41" s="74">
        <f>SUM(N41:Q41)</f>
        <v>78641</v>
      </c>
      <c r="S41" s="75">
        <v>1035</v>
      </c>
      <c r="T41" s="77">
        <v>0</v>
      </c>
      <c r="U41" s="78">
        <v>1864</v>
      </c>
      <c r="V41" s="74">
        <f>SUM(S41:U41)</f>
        <v>2899</v>
      </c>
      <c r="W41" s="56">
        <v>2549</v>
      </c>
      <c r="X41" s="55">
        <v>1012</v>
      </c>
      <c r="Y41" s="78">
        <v>0</v>
      </c>
      <c r="Z41" s="74">
        <f>SUM(W41:Y41)</f>
        <v>3561</v>
      </c>
      <c r="AA41" s="79">
        <v>0</v>
      </c>
      <c r="AB41" s="78"/>
      <c r="AC41" s="74">
        <f>SUM(AA41:AB41)</f>
        <v>0</v>
      </c>
      <c r="AD41" s="79">
        <v>1293</v>
      </c>
      <c r="AE41" s="54"/>
      <c r="AF41" s="138">
        <v>553</v>
      </c>
      <c r="AG41" s="47">
        <f>SUM(AD41:AF41)</f>
        <v>1846</v>
      </c>
      <c r="AH41" s="194"/>
      <c r="AI41" s="138">
        <v>52</v>
      </c>
      <c r="AJ41" s="54"/>
      <c r="AK41" s="138">
        <v>15</v>
      </c>
      <c r="AL41" s="47">
        <f>AH41+AI41+AJ41+AK41</f>
        <v>67</v>
      </c>
      <c r="AM41" s="194">
        <v>45</v>
      </c>
      <c r="AN41" s="49">
        <v>0</v>
      </c>
      <c r="AO41" s="138">
        <v>0</v>
      </c>
      <c r="AP41" s="49">
        <v>0</v>
      </c>
      <c r="AQ41" s="49"/>
      <c r="AR41" s="33">
        <f>AC41+Z41+V41+R41+M41+I41+F41+AG41+AL41+AM41</f>
        <v>131343</v>
      </c>
      <c r="AV41" s="2"/>
    </row>
    <row r="42" spans="1:48" ht="19.5" thickBot="1">
      <c r="A42" s="169" t="s">
        <v>48</v>
      </c>
      <c r="B42" s="151">
        <f>AR42</f>
        <v>4206</v>
      </c>
      <c r="C42" s="152"/>
      <c r="D42" s="153"/>
      <c r="E42" s="154"/>
      <c r="F42" s="155"/>
      <c r="G42" s="156"/>
      <c r="H42" s="157"/>
      <c r="I42" s="158"/>
      <c r="J42" s="159"/>
      <c r="K42" s="157"/>
      <c r="L42" s="160"/>
      <c r="M42" s="158"/>
      <c r="N42" s="159"/>
      <c r="O42" s="157"/>
      <c r="P42" s="157"/>
      <c r="Q42" s="160"/>
      <c r="R42" s="158"/>
      <c r="S42" s="159"/>
      <c r="T42" s="161"/>
      <c r="U42" s="162"/>
      <c r="V42" s="158"/>
      <c r="W42" s="163"/>
      <c r="X42" s="164"/>
      <c r="Y42" s="162"/>
      <c r="Z42" s="158"/>
      <c r="AA42" s="165"/>
      <c r="AB42" s="162"/>
      <c r="AC42" s="158"/>
      <c r="AD42" s="165"/>
      <c r="AE42" s="166">
        <v>296</v>
      </c>
      <c r="AF42" s="167">
        <v>2363</v>
      </c>
      <c r="AG42" s="151">
        <f>SUM(AD42:AF42)</f>
        <v>2659</v>
      </c>
      <c r="AH42" s="195">
        <v>47</v>
      </c>
      <c r="AI42" s="167">
        <v>1178</v>
      </c>
      <c r="AJ42" s="166"/>
      <c r="AK42" s="167">
        <v>60</v>
      </c>
      <c r="AL42" s="151">
        <f>AH42+AI42+AJ42+AK42</f>
        <v>1285</v>
      </c>
      <c r="AM42" s="195">
        <v>262</v>
      </c>
      <c r="AN42" s="248">
        <v>0</v>
      </c>
      <c r="AO42" s="167">
        <v>0</v>
      </c>
      <c r="AP42" s="248">
        <v>0</v>
      </c>
      <c r="AQ42" s="248"/>
      <c r="AR42" s="168">
        <f>AC42+Z42+V42+R42+M42+I42+F42+AG42+AL42+AM42</f>
        <v>4206</v>
      </c>
      <c r="AV42" s="2"/>
    </row>
    <row r="43" spans="3:48" ht="17.25">
      <c r="C43" s="127"/>
      <c r="AV43" s="2"/>
    </row>
    <row r="44" spans="1:48" ht="17.25">
      <c r="A44" s="1" t="s">
        <v>34</v>
      </c>
      <c r="C44" s="127"/>
      <c r="D44" s="132"/>
      <c r="E44" s="131"/>
      <c r="AR44" s="130"/>
      <c r="AV44" s="2"/>
    </row>
    <row r="45" spans="1:48" ht="17.25">
      <c r="A45" s="211" t="s">
        <v>7</v>
      </c>
      <c r="C45" s="127"/>
      <c r="AV45" s="2"/>
    </row>
    <row r="46" spans="1:48" ht="17.25">
      <c r="A46" s="1" t="s">
        <v>6</v>
      </c>
      <c r="C46" s="127"/>
      <c r="AV46" s="2"/>
    </row>
    <row r="47" spans="1:44" s="2" customFormat="1" ht="17.25">
      <c r="A47" s="129" t="s">
        <v>65</v>
      </c>
      <c r="B47" s="1"/>
      <c r="C47" s="127"/>
      <c r="D47" s="12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="2" customFormat="1" ht="17.25">
      <c r="A48" s="1" t="s">
        <v>35</v>
      </c>
    </row>
    <row r="49" s="2" customFormat="1" ht="17.25">
      <c r="A49" s="1" t="s">
        <v>43</v>
      </c>
    </row>
    <row r="50" spans="1:48" ht="17.25">
      <c r="A50" s="1" t="s">
        <v>44</v>
      </c>
      <c r="C50" s="2"/>
      <c r="AV50" s="2"/>
    </row>
    <row r="51" spans="3:48" ht="17.25">
      <c r="C51" s="2"/>
      <c r="AV51" s="2"/>
    </row>
    <row r="52" spans="3:48" ht="17.25">
      <c r="C52" s="2"/>
      <c r="AV52" s="2"/>
    </row>
    <row r="53" spans="3:48" ht="17.25">
      <c r="C53" s="2"/>
      <c r="AV53" s="2"/>
    </row>
    <row r="54" spans="3:48" ht="17.25">
      <c r="C54" s="2"/>
      <c r="AV54" s="2"/>
    </row>
    <row r="55" spans="3:48" ht="17.25">
      <c r="C55" s="2"/>
      <c r="AV55" s="2"/>
    </row>
    <row r="56" spans="3:48" ht="17.25">
      <c r="C56" s="2"/>
      <c r="AV56" s="2"/>
    </row>
    <row r="57" spans="3:48" ht="17.25">
      <c r="C57" s="2"/>
      <c r="AV57" s="2"/>
    </row>
    <row r="58" spans="3:48" ht="17.25">
      <c r="C58" s="2"/>
      <c r="AV58" s="2"/>
    </row>
    <row r="59" spans="3:48" ht="17.25">
      <c r="C59" s="127"/>
      <c r="AV59" s="2"/>
    </row>
    <row r="60" spans="3:48" ht="17.25">
      <c r="C60" s="127"/>
      <c r="AV60" s="2"/>
    </row>
    <row r="61" spans="3:48" ht="17.25">
      <c r="C61" s="127"/>
      <c r="AV61" s="2"/>
    </row>
    <row r="62" spans="3:48" ht="17.25">
      <c r="C62" s="127"/>
      <c r="AV62" s="2"/>
    </row>
    <row r="63" spans="3:48" ht="17.25">
      <c r="C63" s="127"/>
      <c r="AV63" s="2"/>
    </row>
    <row r="64" spans="3:48" ht="17.25">
      <c r="C64" s="127"/>
      <c r="AV64" s="2"/>
    </row>
    <row r="65" ht="14.25">
      <c r="C65" s="127"/>
    </row>
    <row r="66" ht="14.25">
      <c r="C66" s="127"/>
    </row>
    <row r="67" ht="14.25">
      <c r="C67" s="127"/>
    </row>
    <row r="68" ht="14.25">
      <c r="C68" s="127"/>
    </row>
    <row r="69" ht="14.25">
      <c r="C69" s="127"/>
    </row>
    <row r="70" ht="14.25">
      <c r="C70" s="127"/>
    </row>
    <row r="71" ht="14.25">
      <c r="C71" s="127"/>
    </row>
    <row r="72" ht="14.25">
      <c r="C72" s="127"/>
    </row>
    <row r="73" ht="14.25">
      <c r="C73" s="127"/>
    </row>
    <row r="74" ht="14.25">
      <c r="C74" s="127"/>
    </row>
    <row r="75" ht="14.25">
      <c r="C75" s="127"/>
    </row>
    <row r="76" ht="14.25">
      <c r="C76" s="127"/>
    </row>
    <row r="77" ht="14.25">
      <c r="C77" s="127"/>
    </row>
    <row r="78" ht="14.25">
      <c r="C78" s="127"/>
    </row>
    <row r="79" ht="14.25">
      <c r="C79" s="127"/>
    </row>
    <row r="80" ht="14.25">
      <c r="C80" s="127"/>
    </row>
    <row r="81" ht="14.25">
      <c r="C81" s="127"/>
    </row>
    <row r="82" ht="14.25">
      <c r="C82" s="127"/>
    </row>
    <row r="83" ht="14.25">
      <c r="C83" s="127"/>
    </row>
    <row r="84" ht="14.25">
      <c r="C84" s="127"/>
    </row>
    <row r="85" ht="14.25">
      <c r="C85" s="127"/>
    </row>
    <row r="86" ht="14.25">
      <c r="C86" s="127"/>
    </row>
    <row r="87" ht="14.25">
      <c r="C87" s="127"/>
    </row>
    <row r="88" ht="14.25">
      <c r="C88" s="127"/>
    </row>
    <row r="89" ht="14.25">
      <c r="C89" s="127"/>
    </row>
    <row r="90" ht="14.25">
      <c r="C90" s="127"/>
    </row>
    <row r="91" ht="14.25">
      <c r="C91" s="127"/>
    </row>
    <row r="92" ht="14.25">
      <c r="C92" s="127"/>
    </row>
    <row r="93" ht="14.25">
      <c r="C93" s="127"/>
    </row>
    <row r="94" ht="14.25">
      <c r="C94" s="127"/>
    </row>
    <row r="95" ht="14.25">
      <c r="C95" s="127"/>
    </row>
    <row r="96" ht="14.25">
      <c r="C96" s="127"/>
    </row>
    <row r="97" ht="14.25">
      <c r="C97" s="127"/>
    </row>
    <row r="98" ht="14.25">
      <c r="C98" s="127"/>
    </row>
    <row r="99" ht="14.25">
      <c r="C99" s="127"/>
    </row>
    <row r="100" ht="14.25">
      <c r="C100" s="127"/>
    </row>
    <row r="101" ht="14.25">
      <c r="C101" s="127"/>
    </row>
    <row r="102" ht="14.25">
      <c r="C102" s="127"/>
    </row>
    <row r="103" ht="14.25">
      <c r="C103" s="127"/>
    </row>
    <row r="104" ht="14.25">
      <c r="C104" s="127"/>
    </row>
    <row r="105" ht="14.25">
      <c r="C105" s="127"/>
    </row>
    <row r="106" ht="14.25">
      <c r="C106" s="127"/>
    </row>
    <row r="107" ht="14.25">
      <c r="C107" s="127"/>
    </row>
    <row r="108" ht="14.25">
      <c r="C108" s="127"/>
    </row>
    <row r="109" ht="14.25">
      <c r="C109" s="127"/>
    </row>
    <row r="110" ht="14.25">
      <c r="C110" s="127"/>
    </row>
    <row r="111" ht="14.25">
      <c r="C111" s="127"/>
    </row>
    <row r="112" ht="14.25">
      <c r="C112" s="127"/>
    </row>
    <row r="113" ht="14.25">
      <c r="C113" s="127"/>
    </row>
    <row r="114" ht="14.25">
      <c r="C114" s="127"/>
    </row>
    <row r="115" ht="14.25">
      <c r="C115" s="127"/>
    </row>
    <row r="116" ht="14.25">
      <c r="C116" s="127"/>
    </row>
    <row r="117" ht="14.25">
      <c r="C117" s="127"/>
    </row>
    <row r="118" ht="14.25">
      <c r="C118" s="127"/>
    </row>
    <row r="119" ht="14.25">
      <c r="C119" s="127"/>
    </row>
    <row r="120" ht="14.25">
      <c r="C120" s="127"/>
    </row>
    <row r="121" ht="14.25">
      <c r="C121" s="127"/>
    </row>
    <row r="122" ht="14.25">
      <c r="C122" s="127"/>
    </row>
    <row r="123" ht="14.25">
      <c r="C123" s="127"/>
    </row>
    <row r="124" ht="14.25">
      <c r="C124" s="127"/>
    </row>
    <row r="125" ht="14.25">
      <c r="C125" s="127"/>
    </row>
    <row r="126" ht="14.25">
      <c r="C126" s="127"/>
    </row>
    <row r="127" ht="14.25">
      <c r="C127" s="127"/>
    </row>
    <row r="128" ht="14.25">
      <c r="C128" s="127"/>
    </row>
    <row r="129" ht="14.25">
      <c r="C129" s="127"/>
    </row>
    <row r="130" ht="14.25">
      <c r="C130" s="127"/>
    </row>
    <row r="131" ht="14.25">
      <c r="C131" s="127"/>
    </row>
    <row r="132" ht="14.25">
      <c r="C132" s="127"/>
    </row>
    <row r="133" ht="14.25">
      <c r="C133" s="127"/>
    </row>
    <row r="134" ht="14.25">
      <c r="C134" s="127"/>
    </row>
    <row r="135" ht="14.25">
      <c r="C135" s="127"/>
    </row>
    <row r="136" ht="14.25">
      <c r="C136" s="127"/>
    </row>
    <row r="137" ht="14.25">
      <c r="C137" s="127"/>
    </row>
    <row r="138" ht="14.25">
      <c r="C138" s="127"/>
    </row>
    <row r="139" ht="14.25">
      <c r="C139" s="127"/>
    </row>
    <row r="140" ht="14.25">
      <c r="C140" s="127"/>
    </row>
    <row r="141" ht="14.25">
      <c r="C141" s="127"/>
    </row>
    <row r="142" ht="14.25">
      <c r="C142" s="127"/>
    </row>
    <row r="143" ht="14.25">
      <c r="C143" s="127"/>
    </row>
    <row r="144" ht="14.25">
      <c r="C144" s="127"/>
    </row>
    <row r="145" ht="14.25">
      <c r="C145" s="127"/>
    </row>
    <row r="146" ht="14.25">
      <c r="C146" s="127"/>
    </row>
    <row r="147" ht="14.25">
      <c r="C147" s="127"/>
    </row>
    <row r="148" ht="14.25">
      <c r="C148" s="127"/>
    </row>
    <row r="149" ht="14.25">
      <c r="C149" s="127"/>
    </row>
    <row r="150" ht="14.25">
      <c r="C150" s="127"/>
    </row>
    <row r="151" ht="14.25">
      <c r="C151" s="127"/>
    </row>
    <row r="152" ht="14.25">
      <c r="C152" s="127"/>
    </row>
    <row r="153" ht="14.25">
      <c r="C153" s="127"/>
    </row>
    <row r="154" ht="14.25">
      <c r="C154" s="127"/>
    </row>
    <row r="155" ht="14.25">
      <c r="C155" s="127"/>
    </row>
    <row r="156" ht="14.25">
      <c r="C156" s="127"/>
    </row>
    <row r="157" ht="14.25">
      <c r="C157" s="127"/>
    </row>
    <row r="158" ht="14.25">
      <c r="C158" s="127"/>
    </row>
    <row r="159" ht="14.25">
      <c r="C159" s="127"/>
    </row>
    <row r="160" ht="14.25">
      <c r="C160" s="127"/>
    </row>
    <row r="161" ht="14.25">
      <c r="C161" s="127"/>
    </row>
    <row r="162" ht="14.25">
      <c r="C162" s="127"/>
    </row>
    <row r="163" ht="14.25">
      <c r="C163" s="127"/>
    </row>
    <row r="164" ht="14.25">
      <c r="C164" s="127"/>
    </row>
    <row r="165" ht="14.25">
      <c r="C165" s="127"/>
    </row>
    <row r="166" ht="14.25">
      <c r="C166" s="127"/>
    </row>
    <row r="167" ht="14.25">
      <c r="C167" s="127"/>
    </row>
    <row r="168" ht="14.25">
      <c r="C168" s="127"/>
    </row>
    <row r="169" ht="14.25">
      <c r="C169" s="127"/>
    </row>
    <row r="170" ht="14.25">
      <c r="C170" s="127"/>
    </row>
    <row r="171" ht="14.25">
      <c r="C171" s="127"/>
    </row>
    <row r="172" ht="14.25">
      <c r="C172" s="127"/>
    </row>
    <row r="173" ht="14.25">
      <c r="C173" s="127"/>
    </row>
    <row r="174" ht="14.25">
      <c r="C174" s="127"/>
    </row>
    <row r="175" ht="14.25">
      <c r="C175" s="127"/>
    </row>
    <row r="176" ht="14.25">
      <c r="C176" s="127"/>
    </row>
    <row r="177" ht="14.25">
      <c r="C177" s="127"/>
    </row>
    <row r="178" ht="14.25">
      <c r="C178" s="127"/>
    </row>
    <row r="179" ht="14.25">
      <c r="C179" s="127"/>
    </row>
    <row r="180" ht="14.25">
      <c r="C180" s="127"/>
    </row>
    <row r="181" ht="14.25">
      <c r="C181" s="127"/>
    </row>
    <row r="182" ht="14.25">
      <c r="C182" s="127"/>
    </row>
    <row r="183" ht="14.25">
      <c r="C183" s="127"/>
    </row>
    <row r="184" ht="14.25">
      <c r="C184" s="127"/>
    </row>
    <row r="185" ht="14.25">
      <c r="C185" s="127"/>
    </row>
    <row r="186" ht="14.25">
      <c r="C186" s="127"/>
    </row>
    <row r="187" ht="14.25">
      <c r="C187" s="127"/>
    </row>
    <row r="188" ht="14.25">
      <c r="C188" s="127"/>
    </row>
    <row r="189" ht="14.25">
      <c r="C189" s="127"/>
    </row>
    <row r="190" ht="14.25">
      <c r="C190" s="127"/>
    </row>
    <row r="191" ht="14.25">
      <c r="C191" s="127"/>
    </row>
    <row r="192" ht="14.25">
      <c r="C192" s="127"/>
    </row>
    <row r="193" ht="14.25">
      <c r="C193" s="127"/>
    </row>
    <row r="194" ht="14.25">
      <c r="C194" s="127"/>
    </row>
    <row r="195" ht="14.25">
      <c r="C195" s="127"/>
    </row>
    <row r="196" ht="14.25">
      <c r="C196" s="127"/>
    </row>
    <row r="197" ht="14.25">
      <c r="C197" s="127"/>
    </row>
    <row r="198" ht="14.25">
      <c r="C198" s="127"/>
    </row>
    <row r="199" ht="14.25">
      <c r="C199" s="127"/>
    </row>
    <row r="200" ht="14.25">
      <c r="C200" s="127"/>
    </row>
    <row r="201" ht="14.25">
      <c r="C201" s="127"/>
    </row>
    <row r="202" ht="14.25">
      <c r="C202" s="127"/>
    </row>
    <row r="203" ht="14.25">
      <c r="C203" s="127"/>
    </row>
    <row r="204" ht="14.25">
      <c r="C204" s="127"/>
    </row>
    <row r="205" ht="14.25">
      <c r="C205" s="127"/>
    </row>
    <row r="206" ht="14.25">
      <c r="C206" s="127"/>
    </row>
    <row r="207" ht="14.25">
      <c r="C207" s="127"/>
    </row>
    <row r="208" ht="14.25">
      <c r="C208" s="127"/>
    </row>
    <row r="209" ht="14.25">
      <c r="C209" s="127"/>
    </row>
    <row r="210" ht="14.25">
      <c r="C210" s="127"/>
    </row>
    <row r="211" ht="14.25">
      <c r="C211" s="127"/>
    </row>
    <row r="212" ht="14.25">
      <c r="C212" s="127"/>
    </row>
    <row r="213" ht="14.25">
      <c r="C213" s="127"/>
    </row>
    <row r="214" ht="14.25">
      <c r="C214" s="127"/>
    </row>
    <row r="215" ht="14.25">
      <c r="C215" s="127"/>
    </row>
    <row r="216" ht="14.25">
      <c r="C216" s="127"/>
    </row>
    <row r="217" ht="14.25">
      <c r="C217" s="127"/>
    </row>
    <row r="218" ht="14.25">
      <c r="C218" s="127"/>
    </row>
    <row r="219" ht="14.25">
      <c r="C219" s="127"/>
    </row>
    <row r="220" ht="14.25">
      <c r="C220" s="127"/>
    </row>
    <row r="221" ht="14.25">
      <c r="C221" s="127"/>
    </row>
    <row r="222" ht="14.25">
      <c r="C222" s="127"/>
    </row>
    <row r="223" ht="14.25">
      <c r="C223" s="127"/>
    </row>
    <row r="224" ht="14.25">
      <c r="C224" s="127"/>
    </row>
    <row r="225" ht="14.25">
      <c r="C225" s="127"/>
    </row>
    <row r="226" ht="14.25">
      <c r="C226" s="127"/>
    </row>
    <row r="227" ht="14.25">
      <c r="C227" s="127"/>
    </row>
    <row r="228" ht="14.25">
      <c r="C228" s="127"/>
    </row>
    <row r="229" ht="14.25">
      <c r="C229" s="127"/>
    </row>
    <row r="230" ht="14.25">
      <c r="C230" s="127"/>
    </row>
    <row r="231" ht="14.25">
      <c r="C231" s="127"/>
    </row>
    <row r="232" ht="14.25">
      <c r="C232" s="127"/>
    </row>
    <row r="233" ht="14.25">
      <c r="C233" s="127"/>
    </row>
    <row r="234" ht="14.25">
      <c r="C234" s="127"/>
    </row>
    <row r="235" ht="14.25">
      <c r="C235" s="127"/>
    </row>
    <row r="236" ht="14.25">
      <c r="C236" s="127"/>
    </row>
    <row r="237" ht="14.25">
      <c r="C237" s="127"/>
    </row>
    <row r="238" ht="14.25">
      <c r="C238" s="127"/>
    </row>
    <row r="239" ht="14.25">
      <c r="C239" s="127"/>
    </row>
    <row r="240" ht="14.25">
      <c r="C240" s="127"/>
    </row>
    <row r="241" ht="14.25">
      <c r="C241" s="127"/>
    </row>
    <row r="242" ht="14.25">
      <c r="C242" s="127"/>
    </row>
    <row r="243" ht="14.25">
      <c r="C243" s="127"/>
    </row>
    <row r="244" ht="14.25">
      <c r="C244" s="127"/>
    </row>
    <row r="245" ht="14.25">
      <c r="C245" s="127"/>
    </row>
    <row r="246" ht="14.25">
      <c r="C246" s="127"/>
    </row>
    <row r="247" ht="14.25">
      <c r="C247" s="127"/>
    </row>
    <row r="248" ht="14.25">
      <c r="C248" s="127"/>
    </row>
    <row r="249" ht="14.25">
      <c r="C249" s="127"/>
    </row>
    <row r="250" ht="14.25">
      <c r="C250" s="127"/>
    </row>
    <row r="251" ht="14.25">
      <c r="C251" s="127"/>
    </row>
    <row r="252" ht="14.25">
      <c r="C252" s="127"/>
    </row>
    <row r="253" ht="14.25">
      <c r="C253" s="127"/>
    </row>
    <row r="254" ht="14.25">
      <c r="C254" s="127"/>
    </row>
    <row r="255" ht="14.25">
      <c r="C255" s="127"/>
    </row>
    <row r="256" ht="14.25">
      <c r="C256" s="127"/>
    </row>
    <row r="257" ht="14.25">
      <c r="C257" s="127"/>
    </row>
    <row r="258" ht="14.25">
      <c r="C258" s="127"/>
    </row>
    <row r="259" ht="14.25">
      <c r="C259" s="127"/>
    </row>
    <row r="260" ht="14.25">
      <c r="C260" s="127"/>
    </row>
    <row r="261" ht="14.25">
      <c r="C261" s="127"/>
    </row>
    <row r="262" ht="14.25">
      <c r="C262" s="127"/>
    </row>
    <row r="263" ht="14.25">
      <c r="C263" s="127"/>
    </row>
    <row r="264" ht="14.25">
      <c r="C264" s="127"/>
    </row>
    <row r="265" ht="14.25">
      <c r="C265" s="127"/>
    </row>
    <row r="266" ht="14.25">
      <c r="C266" s="127"/>
    </row>
    <row r="267" ht="14.25">
      <c r="C267" s="127"/>
    </row>
    <row r="268" ht="14.25">
      <c r="C268" s="127"/>
    </row>
    <row r="269" ht="14.25">
      <c r="C269" s="127"/>
    </row>
    <row r="270" ht="14.25">
      <c r="C270" s="127"/>
    </row>
    <row r="271" ht="14.25">
      <c r="C271" s="127"/>
    </row>
    <row r="272" ht="14.25">
      <c r="C272" s="127"/>
    </row>
    <row r="273" ht="14.25">
      <c r="C273" s="127"/>
    </row>
    <row r="274" ht="14.25">
      <c r="C274" s="127"/>
    </row>
    <row r="275" ht="14.25">
      <c r="C275" s="127"/>
    </row>
    <row r="276" ht="14.25">
      <c r="C276" s="127"/>
    </row>
    <row r="277" ht="14.25">
      <c r="C277" s="127"/>
    </row>
    <row r="278" ht="14.25">
      <c r="C278" s="127"/>
    </row>
    <row r="279" ht="14.25">
      <c r="C279" s="127"/>
    </row>
    <row r="280" ht="14.25">
      <c r="C280" s="127"/>
    </row>
    <row r="281" ht="14.25">
      <c r="C281" s="127"/>
    </row>
    <row r="282" ht="14.25">
      <c r="C282" s="127"/>
    </row>
    <row r="283" ht="14.25">
      <c r="C283" s="127"/>
    </row>
    <row r="284" ht="14.25">
      <c r="C284" s="127"/>
    </row>
    <row r="285" ht="14.25">
      <c r="C285" s="127"/>
    </row>
    <row r="286" ht="14.25">
      <c r="C286" s="127"/>
    </row>
    <row r="287" ht="14.25">
      <c r="C287" s="127"/>
    </row>
    <row r="288" ht="14.25">
      <c r="C288" s="127"/>
    </row>
    <row r="289" ht="14.25">
      <c r="C289" s="127"/>
    </row>
    <row r="290" ht="14.25">
      <c r="C290" s="127"/>
    </row>
    <row r="291" ht="14.25">
      <c r="C291" s="127"/>
    </row>
    <row r="292" ht="14.25">
      <c r="C292" s="127"/>
    </row>
    <row r="293" ht="14.25">
      <c r="C293" s="127"/>
    </row>
    <row r="294" ht="14.25">
      <c r="C294" s="127"/>
    </row>
    <row r="295" ht="14.25">
      <c r="C295" s="127"/>
    </row>
    <row r="296" ht="14.25">
      <c r="C296" s="127"/>
    </row>
    <row r="297" ht="14.25">
      <c r="C297" s="127"/>
    </row>
    <row r="298" ht="14.25">
      <c r="C298" s="127"/>
    </row>
    <row r="299" ht="14.25">
      <c r="C299" s="127"/>
    </row>
    <row r="300" ht="14.25">
      <c r="C300" s="127"/>
    </row>
    <row r="301" ht="14.25">
      <c r="C301" s="127"/>
    </row>
    <row r="302" ht="14.25">
      <c r="C302" s="127"/>
    </row>
    <row r="303" ht="14.25">
      <c r="C303" s="127"/>
    </row>
    <row r="304" ht="14.25">
      <c r="C304" s="127"/>
    </row>
    <row r="305" ht="14.25">
      <c r="C305" s="127"/>
    </row>
    <row r="306" ht="14.25">
      <c r="C306" s="127"/>
    </row>
    <row r="307" ht="14.25">
      <c r="C307" s="127"/>
    </row>
    <row r="308" ht="14.25">
      <c r="C308" s="127"/>
    </row>
    <row r="309" ht="14.25">
      <c r="C309" s="127"/>
    </row>
    <row r="310" ht="14.25">
      <c r="C310" s="127"/>
    </row>
    <row r="311" ht="14.25">
      <c r="C311" s="127"/>
    </row>
    <row r="312" ht="14.25">
      <c r="C312" s="127"/>
    </row>
    <row r="313" ht="14.25">
      <c r="C313" s="127"/>
    </row>
    <row r="314" ht="14.25">
      <c r="C314" s="127"/>
    </row>
    <row r="315" ht="14.25">
      <c r="C315" s="127"/>
    </row>
    <row r="316" ht="14.25">
      <c r="C316" s="127"/>
    </row>
    <row r="317" ht="14.25">
      <c r="C317" s="127"/>
    </row>
    <row r="318" ht="14.25">
      <c r="C318" s="127"/>
    </row>
    <row r="319" ht="14.25">
      <c r="C319" s="127"/>
    </row>
    <row r="320" ht="14.25">
      <c r="C320" s="127"/>
    </row>
    <row r="321" ht="14.25">
      <c r="C321" s="127"/>
    </row>
    <row r="322" ht="14.25">
      <c r="C322" s="127"/>
    </row>
    <row r="323" ht="14.25">
      <c r="C323" s="127"/>
    </row>
    <row r="324" ht="14.25">
      <c r="C324" s="127"/>
    </row>
    <row r="325" ht="14.25">
      <c r="C325" s="127"/>
    </row>
    <row r="326" ht="14.25">
      <c r="C326" s="127"/>
    </row>
    <row r="327" ht="14.25">
      <c r="C327" s="127"/>
    </row>
    <row r="328" ht="14.25">
      <c r="C328" s="127"/>
    </row>
    <row r="329" ht="14.25">
      <c r="C329" s="127"/>
    </row>
    <row r="330" ht="14.25">
      <c r="C330" s="127"/>
    </row>
    <row r="331" ht="14.25">
      <c r="C331" s="127"/>
    </row>
    <row r="332" ht="14.25">
      <c r="C332" s="127"/>
    </row>
    <row r="333" ht="14.25">
      <c r="C333" s="127"/>
    </row>
    <row r="334" ht="14.25">
      <c r="C334" s="127"/>
    </row>
    <row r="335" ht="14.25">
      <c r="C335" s="127"/>
    </row>
    <row r="336" ht="14.25">
      <c r="C336" s="127"/>
    </row>
    <row r="337" ht="14.25">
      <c r="C337" s="127"/>
    </row>
    <row r="338" ht="14.25">
      <c r="C338" s="127"/>
    </row>
    <row r="339" ht="14.25">
      <c r="C339" s="127"/>
    </row>
    <row r="340" ht="14.25">
      <c r="C340" s="127"/>
    </row>
    <row r="341" ht="14.25">
      <c r="C341" s="127"/>
    </row>
    <row r="342" ht="14.25">
      <c r="C342" s="127"/>
    </row>
    <row r="343" ht="14.25">
      <c r="C343" s="127"/>
    </row>
    <row r="344" ht="14.25">
      <c r="C344" s="127"/>
    </row>
    <row r="345" ht="14.25">
      <c r="C345" s="127"/>
    </row>
    <row r="346" ht="14.25">
      <c r="C346" s="127"/>
    </row>
    <row r="347" ht="14.25">
      <c r="C347" s="127"/>
    </row>
    <row r="348" ht="14.25">
      <c r="C348" s="127"/>
    </row>
    <row r="349" ht="14.25">
      <c r="C349" s="127"/>
    </row>
    <row r="350" ht="14.25">
      <c r="C350" s="127"/>
    </row>
    <row r="351" ht="14.25">
      <c r="C351" s="127"/>
    </row>
    <row r="352" ht="14.25">
      <c r="C352" s="127"/>
    </row>
    <row r="353" ht="14.25">
      <c r="C353" s="127"/>
    </row>
    <row r="354" ht="14.25">
      <c r="C354" s="127"/>
    </row>
    <row r="355" ht="14.25">
      <c r="C355" s="127"/>
    </row>
    <row r="356" ht="14.25">
      <c r="C356" s="127"/>
    </row>
    <row r="357" ht="14.25">
      <c r="C357" s="127"/>
    </row>
    <row r="358" ht="14.25">
      <c r="C358" s="127"/>
    </row>
    <row r="359" ht="14.25">
      <c r="C359" s="127"/>
    </row>
    <row r="360" ht="14.25">
      <c r="C360" s="127"/>
    </row>
    <row r="361" ht="14.25">
      <c r="C361" s="127"/>
    </row>
    <row r="362" ht="14.25">
      <c r="C362" s="127"/>
    </row>
    <row r="363" ht="14.25">
      <c r="C363" s="127"/>
    </row>
    <row r="364" ht="14.25">
      <c r="C364" s="127"/>
    </row>
    <row r="365" ht="14.25">
      <c r="C365" s="127"/>
    </row>
    <row r="366" ht="14.25">
      <c r="C366" s="127"/>
    </row>
    <row r="367" ht="14.25">
      <c r="C367" s="127"/>
    </row>
    <row r="368" ht="14.25">
      <c r="C368" s="127"/>
    </row>
    <row r="369" ht="14.25">
      <c r="C369" s="127"/>
    </row>
    <row r="370" ht="14.25">
      <c r="C370" s="127"/>
    </row>
    <row r="371" ht="14.25">
      <c r="C371" s="127"/>
    </row>
    <row r="372" ht="14.25">
      <c r="C372" s="127"/>
    </row>
    <row r="373" ht="14.25">
      <c r="C373" s="127"/>
    </row>
    <row r="374" ht="14.25">
      <c r="C374" s="127"/>
    </row>
    <row r="375" ht="14.25">
      <c r="C375" s="127"/>
    </row>
    <row r="376" ht="14.25">
      <c r="C376" s="127"/>
    </row>
    <row r="377" ht="14.25">
      <c r="C377" s="127"/>
    </row>
    <row r="378" ht="14.25">
      <c r="C378" s="127"/>
    </row>
    <row r="379" ht="14.25">
      <c r="C379" s="127"/>
    </row>
    <row r="380" ht="14.25">
      <c r="C380" s="127"/>
    </row>
    <row r="381" ht="14.25">
      <c r="C381" s="127"/>
    </row>
    <row r="382" ht="14.25">
      <c r="C382" s="127"/>
    </row>
    <row r="383" ht="14.25">
      <c r="C383" s="127"/>
    </row>
    <row r="384" ht="14.25">
      <c r="C384" s="127"/>
    </row>
    <row r="385" ht="14.25">
      <c r="C385" s="127"/>
    </row>
    <row r="386" ht="14.25">
      <c r="C386" s="127"/>
    </row>
    <row r="387" ht="14.25">
      <c r="C387" s="127"/>
    </row>
    <row r="388" ht="14.25">
      <c r="C388" s="127"/>
    </row>
    <row r="389" ht="14.25">
      <c r="C389" s="127"/>
    </row>
    <row r="390" ht="14.25">
      <c r="C390" s="127"/>
    </row>
    <row r="391" ht="14.25">
      <c r="C391" s="127"/>
    </row>
    <row r="392" ht="14.25">
      <c r="C392" s="127"/>
    </row>
    <row r="393" ht="14.25">
      <c r="C393" s="127"/>
    </row>
    <row r="394" ht="14.25">
      <c r="C394" s="127"/>
    </row>
    <row r="395" ht="14.25">
      <c r="C395" s="127"/>
    </row>
    <row r="396" ht="14.25">
      <c r="C396" s="127"/>
    </row>
    <row r="397" ht="14.25">
      <c r="C397" s="127"/>
    </row>
    <row r="398" ht="14.25">
      <c r="C398" s="127"/>
    </row>
    <row r="399" ht="14.25">
      <c r="C399" s="127"/>
    </row>
    <row r="400" ht="14.25">
      <c r="C400" s="127"/>
    </row>
    <row r="401" ht="14.25">
      <c r="C401" s="127"/>
    </row>
    <row r="402" ht="14.25">
      <c r="C402" s="127"/>
    </row>
    <row r="403" ht="14.25">
      <c r="C403" s="127"/>
    </row>
    <row r="404" ht="14.25">
      <c r="C404" s="127"/>
    </row>
    <row r="405" ht="14.25">
      <c r="C405" s="127"/>
    </row>
    <row r="406" ht="14.25">
      <c r="C406" s="127"/>
    </row>
    <row r="407" ht="14.25">
      <c r="C407" s="127"/>
    </row>
    <row r="408" ht="14.25">
      <c r="C408" s="127"/>
    </row>
    <row r="409" ht="14.25">
      <c r="C409" s="127"/>
    </row>
    <row r="410" ht="14.25">
      <c r="C410" s="127"/>
    </row>
    <row r="411" ht="14.25">
      <c r="C411" s="127"/>
    </row>
    <row r="412" ht="14.25">
      <c r="C412" s="127"/>
    </row>
    <row r="413" ht="14.25">
      <c r="C413" s="127"/>
    </row>
    <row r="414" ht="14.25">
      <c r="C414" s="127"/>
    </row>
    <row r="415" ht="14.25">
      <c r="C415" s="127"/>
    </row>
    <row r="416" ht="14.25">
      <c r="C416" s="127"/>
    </row>
    <row r="417" ht="14.25">
      <c r="C417" s="127"/>
    </row>
    <row r="418" ht="14.25">
      <c r="C418" s="127"/>
    </row>
    <row r="419" ht="14.25">
      <c r="C419" s="127"/>
    </row>
    <row r="420" ht="14.25">
      <c r="C420" s="127"/>
    </row>
    <row r="421" ht="14.25">
      <c r="C421" s="127"/>
    </row>
  </sheetData>
  <sheetProtection/>
  <mergeCells count="54">
    <mergeCell ref="AM2:AP2"/>
    <mergeCell ref="AM38:AP38"/>
    <mergeCell ref="AR38:AR40"/>
    <mergeCell ref="E39:F39"/>
    <mergeCell ref="G39:I39"/>
    <mergeCell ref="J39:M39"/>
    <mergeCell ref="N39:R39"/>
    <mergeCell ref="S39:V39"/>
    <mergeCell ref="W39:Z39"/>
    <mergeCell ref="AA39:AC39"/>
    <mergeCell ref="AD32:AF32"/>
    <mergeCell ref="AH32:AK32"/>
    <mergeCell ref="N38:R38"/>
    <mergeCell ref="S38:V38"/>
    <mergeCell ref="W38:Z38"/>
    <mergeCell ref="AA38:AC38"/>
    <mergeCell ref="AM32:AP32"/>
    <mergeCell ref="AH35:AK36"/>
    <mergeCell ref="A38:A40"/>
    <mergeCell ref="B38:B40"/>
    <mergeCell ref="C38:C40"/>
    <mergeCell ref="E38:F38"/>
    <mergeCell ref="G38:I38"/>
    <mergeCell ref="J38:M38"/>
    <mergeCell ref="AD38:AG38"/>
    <mergeCell ref="AH38:AL38"/>
    <mergeCell ref="W31:Y31"/>
    <mergeCell ref="AA31:AB31"/>
    <mergeCell ref="G32:H32"/>
    <mergeCell ref="J32:L32"/>
    <mergeCell ref="N32:Q32"/>
    <mergeCell ref="S32:U32"/>
    <mergeCell ref="W32:Y32"/>
    <mergeCell ref="AA32:AB32"/>
    <mergeCell ref="AD2:AG2"/>
    <mergeCell ref="AH2:AL2"/>
    <mergeCell ref="AR2:AR4"/>
    <mergeCell ref="E3:F3"/>
    <mergeCell ref="G3:I3"/>
    <mergeCell ref="J3:M3"/>
    <mergeCell ref="N3:R3"/>
    <mergeCell ref="S3:V3"/>
    <mergeCell ref="W3:Z3"/>
    <mergeCell ref="AA3:AC3"/>
    <mergeCell ref="A1:AD1"/>
    <mergeCell ref="B2:B4"/>
    <mergeCell ref="C2:C4"/>
    <mergeCell ref="E2:F2"/>
    <mergeCell ref="G2:I2"/>
    <mergeCell ref="J2:M2"/>
    <mergeCell ref="N2:R2"/>
    <mergeCell ref="S2:V2"/>
    <mergeCell ref="W2:Z2"/>
    <mergeCell ref="AA2:AC2"/>
  </mergeCells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landscape" paperSize="9" scale="38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nkkws35</dc:creator>
  <cp:keywords/>
  <dc:description/>
  <cp:lastModifiedBy>NKKWS04</cp:lastModifiedBy>
  <cp:lastPrinted>2009-04-13T10:42:48Z</cp:lastPrinted>
  <dcterms:created xsi:type="dcterms:W3CDTF">1997-01-08T22:48:59Z</dcterms:created>
  <dcterms:modified xsi:type="dcterms:W3CDTF">2009-04-13T10:42:53Z</dcterms:modified>
  <cp:category/>
  <cp:version/>
  <cp:contentType/>
  <cp:contentStatus/>
</cp:coreProperties>
</file>